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PTW\EN\"/>
    </mc:Choice>
  </mc:AlternateContent>
  <xr:revisionPtr revIDLastSave="0" documentId="13_ncr:1_{1F147C87-0224-4664-BB88-97E09711C450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33" l="1"/>
  <c r="D11" i="33"/>
  <c r="G11" i="33"/>
  <c r="C12" i="33"/>
  <c r="D12" i="33"/>
  <c r="G12" i="33"/>
  <c r="F41" i="19"/>
  <c r="C41" i="19"/>
  <c r="E6" i="34"/>
  <c r="E7" i="34"/>
  <c r="E11" i="38"/>
  <c r="E11" i="37"/>
  <c r="E6" i="33"/>
  <c r="E7" i="33"/>
  <c r="D6" i="34"/>
  <c r="D6" i="33"/>
  <c r="E11" i="33"/>
  <c r="G13" i="33"/>
  <c r="D13" i="33"/>
  <c r="E12" i="33"/>
  <c r="C13" i="33"/>
  <c r="D5" i="34"/>
  <c r="D7" i="34"/>
  <c r="D11" i="38"/>
  <c r="D11" i="37"/>
  <c r="D5" i="33"/>
  <c r="D7" i="33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/>
  <c r="O3" i="34"/>
  <c r="F11" i="34"/>
  <c r="O10" i="38"/>
  <c r="O8" i="38"/>
  <c r="C5" i="33"/>
  <c r="O4" i="33"/>
  <c r="F12" i="33"/>
  <c r="H12" i="33"/>
  <c r="O3" i="33"/>
  <c r="F11" i="33"/>
  <c r="F13" i="33"/>
  <c r="H13" i="33"/>
  <c r="H11" i="33"/>
  <c r="E13" i="33"/>
  <c r="F13" i="34"/>
  <c r="H11" i="34"/>
  <c r="H12" i="34"/>
  <c r="E12" i="34"/>
  <c r="C13" i="34"/>
  <c r="D13" i="34"/>
  <c r="G13" i="34"/>
  <c r="E11" i="34"/>
  <c r="O5" i="34"/>
  <c r="O5" i="33"/>
  <c r="H13" i="34"/>
  <c r="O7" i="34"/>
  <c r="E13" i="34"/>
  <c r="C6" i="34"/>
  <c r="C7" i="34"/>
  <c r="O45" i="34"/>
  <c r="O44" i="34"/>
  <c r="C15" i="37"/>
  <c r="O8" i="37"/>
  <c r="O10" i="37"/>
  <c r="C6" i="33"/>
  <c r="C7" i="33"/>
  <c r="O45" i="33"/>
  <c r="O44" i="33"/>
  <c r="O45" i="16"/>
  <c r="O44" i="16"/>
  <c r="O46" i="16"/>
  <c r="O46" i="33"/>
  <c r="O46" i="34"/>
  <c r="L3" i="41"/>
  <c r="T3" i="41"/>
  <c r="F9" i="34"/>
  <c r="D3" i="42"/>
  <c r="F13" i="38"/>
  <c r="F13" i="37"/>
  <c r="F9" i="33"/>
  <c r="C9" i="33"/>
  <c r="C13" i="37"/>
  <c r="C13" i="38"/>
  <c r="C9" i="34"/>
  <c r="D10" i="33"/>
  <c r="D14" i="37"/>
  <c r="D14" i="38"/>
  <c r="D10" i="34"/>
  <c r="C10" i="33"/>
  <c r="C14" i="37"/>
  <c r="C14" i="38"/>
  <c r="C10" i="34"/>
  <c r="G10" i="33"/>
  <c r="G14" i="37"/>
  <c r="G14" i="38"/>
  <c r="G10" i="34"/>
  <c r="F10" i="33"/>
  <c r="F14" i="37"/>
  <c r="F14" i="38"/>
  <c r="F10" i="34"/>
  <c r="P3" i="33"/>
  <c r="O11" i="37"/>
  <c r="O7" i="33"/>
  <c r="P4" i="33"/>
  <c r="E15" i="37"/>
  <c r="F15" i="37"/>
  <c r="H15" i="37"/>
  <c r="P3" i="34"/>
  <c r="P4" i="34"/>
</calcChain>
</file>

<file path=xl/sharedStrings.xml><?xml version="1.0" encoding="utf-8"?>
<sst xmlns="http://schemas.openxmlformats.org/spreadsheetml/2006/main" count="423" uniqueCount="154">
  <si>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</si>
  <si>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</si>
  <si>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</si>
  <si>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</si>
  <si>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</si>
  <si>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</si>
  <si>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</si>
  <si>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</si>
  <si>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</si>
  <si>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</si>
  <si>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</si>
  <si>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</si>
  <si>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</si>
  <si>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</si>
  <si>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</si>
  <si>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</si>
  <si>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</si>
  <si>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</si>
  <si>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</si>
  <si>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</si>
  <si>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</si>
  <si>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</si>
  <si>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</si>
  <si>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</si>
  <si>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</si>
  <si>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</si>
  <si>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</si>
  <si>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</si>
  <si>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</si>
  <si>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</si>
  <si>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</si>
  <si>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</si>
  <si>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</si>
  <si>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</si>
  <si>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</si>
  <si>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</si>
  <si>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</si>
  <si>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</si>
  <si>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</si>
  <si>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</si>
  <si>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</si>
  <si>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</si>
  <si>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</si>
  <si>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</si>
  <si>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</si>
  <si>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</si>
  <si>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</si>
  <si>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</si>
  <si>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</si>
  <si>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</si>
  <si>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</si>
  <si>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</si>
  <si>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</si>
  <si>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</si>
  <si>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</si>
  <si>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</si>
  <si>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</si>
  <si>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</si>
  <si>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</si>
  <si>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</si>
  <si>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</si>
  <si>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</si>
  <si>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</si>
  <si>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</si>
  <si>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</si>
  <si>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</si>
  <si>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</si>
  <si>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</si>
  <si>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</si>
  <si>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</si>
  <si>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</si>
  <si>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</si>
  <si>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</si>
  <si>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</si>
  <si>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</si>
  <si>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</si>
  <si>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</si>
  <si>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</si>
  <si>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</si>
  <si>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</si>
  <si>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</si>
  <si>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</si>
  <si>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</si>
  <si>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</si>
  <si>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</si>
  <si>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</si>
  <si>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</si>
  <si>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</si>
  <si>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</si>
  <si>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</si>
  <si>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</si>
  <si>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</si>
  <si>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</si>
  <si>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</si>
  <si>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</si>
  <si>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</si>
  <si>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</si>
  <si>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</si>
  <si>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</si>
  <si>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</si>
  <si>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</si>
  <si>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</si>
  <si>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</si>
  <si>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</si>
  <si>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</si>
  <si>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</si>
  <si>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</si>
  <si>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</si>
  <si>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</si>
  <si>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</si>
  <si>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</si>
  <si>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</si>
  <si>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</si>
  <si>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</si>
  <si>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</si>
  <si>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</si>
  <si>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</si>
  <si>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</si>
  <si>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</si>
  <si>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</si>
  <si>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</si>
  <si>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</si>
  <si>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</si>
  <si>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</si>
  <si>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</si>
  <si>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</si>
  <si>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</si>
  <si>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</si>
  <si>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</si>
  <si>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</si>
  <si>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</si>
  <si>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</si>
  <si>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</si>
  <si>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</si>
  <si>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</si>
  <si>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</si>
  <si>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</si>
  <si>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</si>
  <si>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</si>
  <si>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</si>
  <si>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</si>
  <si>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New* MOPEDS - Top 10 Makes - 2024 YTD</t>
  </si>
  <si>
    <t>NEW MC FIRST REGISTRATIONS IN POLAND in units, 2024 vs 2023</t>
  </si>
  <si>
    <t>OTHER</t>
  </si>
  <si>
    <t>ZIPP</t>
  </si>
  <si>
    <t>KYMCO</t>
  </si>
  <si>
    <t>ROYAL ENFIELD</t>
  </si>
  <si>
    <t>ZNEN</t>
  </si>
  <si>
    <t>ZONTES</t>
  </si>
  <si>
    <t>AUGUST</t>
  </si>
  <si>
    <t>JANUARY-AUGUST</t>
  </si>
  <si>
    <t>January-August</t>
  </si>
  <si>
    <t>SUPER SOCO</t>
  </si>
  <si>
    <t>FOSTI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</si>
</sst>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6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65" fontId="6" fillId="25" borderId="19" xfId="61" applyNumberFormat="1" applyFont="1" applyFill="1" applyBorder="1"/>
    <xf numFmtId="165" fontId="6" fillId="25" borderId="27" xfId="61" applyNumberFormat="1" applyFont="1" applyFill="1" applyBorder="1"/>
    <xf numFmtId="165" fontId="6" fillId="25" borderId="18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JAN-AUG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6345</c:v>
                </c:pt>
                <c:pt idx="1">
                  <c:v>1736</c:v>
                </c:pt>
                <c:pt idx="2">
                  <c:v>1586</c:v>
                </c:pt>
                <c:pt idx="3">
                  <c:v>6721</c:v>
                </c:pt>
                <c:pt idx="4">
                  <c:v>9220</c:v>
                </c:pt>
                <c:pt idx="5">
                  <c:v>1247</c:v>
                </c:pt>
                <c:pt idx="6">
                  <c:v>228</c:v>
                </c:pt>
                <c:pt idx="7">
                  <c:v>2431</c:v>
                </c:pt>
                <c:pt idx="8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 formatCode="General">
                  <c:v>1648</c:v>
                </c:pt>
                <c:pt idx="6">
                  <c:v>1808</c:v>
                </c:pt>
                <c:pt idx="7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#,##0</c:formatCode>
                <c:ptCount val="1"/>
                <c:pt idx="0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 formatCode="General">
                  <c:v>10374</c:v>
                </c:pt>
                <c:pt idx="6">
                  <c:v>10933</c:v>
                </c:pt>
                <c:pt idx="7">
                  <c:v>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I-VIII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59370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75073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I-VIII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0.85793827341387718</c:v>
                </c:pt>
                <c:pt idx="1">
                  <c:v>0.14206172658612284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115636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0.8180237988169774</c:v>
                </c:pt>
                <c:pt idx="1">
                  <c:v>0.1819762011830226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30070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40563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I-VIII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0.74415107363853761</c:v>
                </c:pt>
                <c:pt idx="1">
                  <c:v>0.25584892636146239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21939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#,##0</c:formatCode>
                <c:ptCount val="1"/>
                <c:pt idx="0">
                  <c:v>30185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JAN-AUG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12896</c:v>
                </c:pt>
                <c:pt idx="1">
                  <c:v>409</c:v>
                </c:pt>
                <c:pt idx="2">
                  <c:v>4145</c:v>
                </c:pt>
                <c:pt idx="3">
                  <c:v>3967</c:v>
                </c:pt>
                <c:pt idx="4">
                  <c:v>4080</c:v>
                </c:pt>
                <c:pt idx="5">
                  <c:v>4344</c:v>
                </c:pt>
                <c:pt idx="6">
                  <c:v>344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"/>
      <c r="N7" s="1"/>
      <c r="O7" s="1"/>
      <c r="P7" s="1"/>
      <c r="Q7" s="1"/>
      <c r="R7" s="1"/>
    </row>
    <row r="8" spans="2:18">
      <c r="B8" s="218" t="s">
        <v>65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  <c r="N8" s="1"/>
      <c r="O8" s="1"/>
      <c r="P8" s="1"/>
      <c r="Q8" s="1"/>
      <c r="R8" s="1"/>
    </row>
    <row r="9" spans="2:18">
      <c r="B9" s="155"/>
      <c r="C9" s="158"/>
      <c r="D9" s="156"/>
      <c r="E9" s="156"/>
      <c r="F9" s="156"/>
      <c r="G9" s="156"/>
      <c r="H9" s="156"/>
      <c r="I9" s="156"/>
      <c r="J9" s="156"/>
      <c r="K9" s="156"/>
      <c r="L9" s="156"/>
      <c r="M9" s="1"/>
      <c r="N9" s="1"/>
      <c r="O9" s="1"/>
      <c r="P9" s="1"/>
      <c r="Q9" s="1"/>
      <c r="R9" s="1"/>
    </row>
    <row r="10" spans="2:18">
      <c r="B10" s="163" t="s">
        <v>126</v>
      </c>
      <c r="C10" s="159" t="s">
        <v>104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"/>
      <c r="N10" s="1"/>
      <c r="O10" s="1"/>
      <c r="P10" s="1"/>
      <c r="Q10" s="1"/>
      <c r="R10" s="1"/>
    </row>
    <row r="11" spans="2:18">
      <c r="B11" s="164"/>
      <c r="C11" s="157"/>
      <c r="D11" s="157"/>
      <c r="E11" s="157"/>
      <c r="F11" s="157"/>
      <c r="G11" s="157"/>
      <c r="H11" s="157"/>
      <c r="I11" s="157"/>
      <c r="J11" s="157"/>
      <c r="K11" s="157"/>
      <c r="L11" s="157"/>
    </row>
    <row r="12" spans="2:18">
      <c r="B12" s="163" t="s">
        <v>127</v>
      </c>
      <c r="C12" s="160" t="s">
        <v>105</v>
      </c>
      <c r="D12" s="157"/>
      <c r="E12" s="157"/>
      <c r="F12" s="157"/>
      <c r="G12" s="157"/>
      <c r="H12" s="157"/>
      <c r="I12" s="157"/>
      <c r="J12" s="157"/>
      <c r="K12" s="157"/>
      <c r="L12" s="157"/>
    </row>
    <row r="13" spans="2:18">
      <c r="B13" s="164"/>
      <c r="C13" s="156"/>
      <c r="D13" s="157"/>
      <c r="E13" s="157"/>
      <c r="F13" s="157"/>
      <c r="G13" s="157"/>
      <c r="H13" s="157"/>
      <c r="I13" s="157"/>
      <c r="J13" s="157"/>
      <c r="K13" s="157"/>
      <c r="L13" s="157"/>
    </row>
    <row r="14" spans="2:18">
      <c r="B14" s="163" t="s">
        <v>128</v>
      </c>
      <c r="C14" s="160" t="s">
        <v>106</v>
      </c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8">
      <c r="B15" s="164"/>
      <c r="C15" s="157"/>
      <c r="D15" s="157"/>
      <c r="E15" s="157"/>
      <c r="F15" s="157"/>
      <c r="G15" s="157"/>
      <c r="H15" s="157"/>
      <c r="I15" s="157"/>
      <c r="J15" s="157"/>
      <c r="K15" s="157"/>
      <c r="L15" s="157"/>
    </row>
    <row r="16" spans="2:18">
      <c r="B16" s="163" t="s">
        <v>129</v>
      </c>
      <c r="C16" s="161" t="s">
        <v>97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"/>
      <c r="N16" s="1"/>
      <c r="O16" s="1"/>
      <c r="P16" s="1"/>
      <c r="Q16" s="1"/>
    </row>
    <row r="17" spans="2:12">
      <c r="B17" s="164"/>
      <c r="C17" s="157"/>
      <c r="D17" s="157"/>
      <c r="E17" s="157"/>
      <c r="F17" s="157"/>
      <c r="G17" s="157"/>
      <c r="H17" s="157"/>
      <c r="I17" s="157"/>
      <c r="J17" s="157"/>
      <c r="K17" s="157"/>
      <c r="L17" s="157"/>
    </row>
    <row r="18" spans="2:12">
      <c r="B18" s="163" t="s">
        <v>130</v>
      </c>
      <c r="C18" s="159" t="s">
        <v>107</v>
      </c>
      <c r="D18" s="157"/>
      <c r="E18" s="157"/>
      <c r="F18" s="157"/>
      <c r="G18" s="157"/>
      <c r="H18" s="157"/>
      <c r="I18" s="157"/>
      <c r="J18" s="157"/>
      <c r="K18" s="157"/>
      <c r="L18" s="157"/>
    </row>
    <row r="19" spans="2:12">
      <c r="B19" s="164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2:12">
      <c r="B20" s="165" t="s">
        <v>131</v>
      </c>
      <c r="C20" s="157" t="s">
        <v>98</v>
      </c>
      <c r="D20" s="157"/>
      <c r="E20" s="157"/>
      <c r="F20" s="157"/>
      <c r="G20" s="157"/>
      <c r="H20" s="157"/>
      <c r="I20" s="157"/>
      <c r="J20" s="157"/>
      <c r="K20" s="157"/>
      <c r="L20" s="157"/>
    </row>
    <row r="21" spans="2:12">
      <c r="B21" s="164"/>
      <c r="C21" s="157"/>
      <c r="D21" s="157"/>
      <c r="E21" s="157"/>
      <c r="F21" s="157"/>
      <c r="G21" s="157"/>
      <c r="H21" s="157"/>
      <c r="I21" s="157"/>
      <c r="J21" s="157"/>
      <c r="K21" s="157"/>
      <c r="L21" s="157"/>
    </row>
    <row r="22" spans="2:12">
      <c r="B22" s="165" t="s">
        <v>132</v>
      </c>
      <c r="C22" s="159" t="s">
        <v>108</v>
      </c>
      <c r="D22" s="157"/>
      <c r="E22" s="157"/>
      <c r="F22" s="157"/>
      <c r="G22" s="157"/>
      <c r="H22" s="157"/>
      <c r="I22" s="157"/>
      <c r="J22" s="157"/>
      <c r="K22" s="157"/>
      <c r="L22" s="157"/>
    </row>
    <row r="23" spans="2:12">
      <c r="B23" s="164"/>
      <c r="C23" s="157"/>
      <c r="D23" s="157"/>
      <c r="E23" s="157"/>
      <c r="F23" s="157"/>
      <c r="G23" s="157"/>
      <c r="H23" s="157"/>
      <c r="I23" s="157"/>
      <c r="J23" s="157"/>
      <c r="K23" s="157"/>
      <c r="L23" s="157"/>
    </row>
    <row r="24" spans="2:12">
      <c r="B24" s="165" t="s">
        <v>133</v>
      </c>
      <c r="C24" s="159" t="s">
        <v>109</v>
      </c>
      <c r="D24" s="157"/>
      <c r="E24" s="157"/>
      <c r="F24" s="157"/>
      <c r="G24" s="157"/>
      <c r="H24" s="157"/>
      <c r="I24" s="157"/>
      <c r="J24" s="157"/>
      <c r="K24" s="157"/>
      <c r="L24" s="157"/>
    </row>
    <row r="25" spans="2:12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</row>
    <row r="26" spans="2:12">
      <c r="B26" s="162" t="s">
        <v>40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</row>
    <row r="27" spans="2:12">
      <c r="B27" s="162" t="s">
        <v>101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</row>
    <row r="28" spans="2:12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</row>
    <row r="29" spans="2:12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2:12" ht="14.25">
      <c r="B30" s="217"/>
      <c r="C30" s="217"/>
      <c r="D30" s="157"/>
      <c r="E30" s="157"/>
      <c r="F30" s="157"/>
      <c r="G30" s="157"/>
      <c r="H30" s="157"/>
      <c r="I30" s="157"/>
      <c r="J30" s="157"/>
      <c r="K30" s="157"/>
      <c r="L30" s="15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9" t="s">
        <v>110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92">
        <v>5519</v>
      </c>
      <c r="D3" s="192">
        <v>8701</v>
      </c>
      <c r="E3" s="192">
        <v>12731</v>
      </c>
      <c r="F3" s="192">
        <v>15739</v>
      </c>
      <c r="G3" s="192">
        <v>14119</v>
      </c>
      <c r="H3" s="192">
        <v>13039</v>
      </c>
      <c r="I3" s="192">
        <v>13676</v>
      </c>
      <c r="J3" s="192">
        <v>11069</v>
      </c>
      <c r="K3" s="192"/>
      <c r="L3" s="192"/>
      <c r="M3" s="192"/>
      <c r="N3" s="192"/>
      <c r="O3" s="199">
        <v>94593</v>
      </c>
      <c r="P3" s="8">
        <v>0.8180237988169774</v>
      </c>
    </row>
    <row r="4" spans="2:18" ht="15.75" customHeight="1">
      <c r="B4" s="14" t="s">
        <v>2</v>
      </c>
      <c r="C4" s="195">
        <v>1068</v>
      </c>
      <c r="D4" s="195">
        <v>1613</v>
      </c>
      <c r="E4" s="192">
        <v>2328</v>
      </c>
      <c r="F4" s="195">
        <v>3129</v>
      </c>
      <c r="G4" s="195">
        <v>3171</v>
      </c>
      <c r="H4" s="195">
        <v>3219</v>
      </c>
      <c r="I4" s="195">
        <v>3445</v>
      </c>
      <c r="J4" s="195">
        <v>3070</v>
      </c>
      <c r="K4" s="195"/>
      <c r="L4" s="195"/>
      <c r="M4" s="195"/>
      <c r="N4" s="195"/>
      <c r="O4" s="199">
        <v>21043</v>
      </c>
      <c r="P4" s="8">
        <v>0.1819762011830226</v>
      </c>
    </row>
    <row r="5" spans="2:18">
      <c r="B5" s="18" t="s">
        <v>111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/>
      <c r="L5" s="197"/>
      <c r="M5" s="197"/>
      <c r="N5" s="197"/>
      <c r="O5" s="200">
        <v>115636</v>
      </c>
      <c r="P5" s="8">
        <v>1</v>
      </c>
    </row>
    <row r="6" spans="2:18" ht="15.75" customHeight="1">
      <c r="B6" s="20" t="s">
        <v>112</v>
      </c>
      <c r="C6" s="201">
        <v>0.42329299913569574</v>
      </c>
      <c r="D6" s="201">
        <v>0.5658114467891302</v>
      </c>
      <c r="E6" s="201">
        <v>0.5658114467891302</v>
      </c>
      <c r="F6" s="201">
        <v>0.25293844212763128</v>
      </c>
      <c r="G6" s="201">
        <v>-8.3633665465338125E-2</v>
      </c>
      <c r="H6" s="204">
        <v>-5.9687680740312277E-2</v>
      </c>
      <c r="I6" s="201">
        <v>5.3081559847459658E-2</v>
      </c>
      <c r="J6" s="201">
        <v>-0.1741720693884703</v>
      </c>
      <c r="K6" s="201"/>
      <c r="L6" s="201"/>
      <c r="M6" s="201"/>
      <c r="N6" s="201"/>
      <c r="O6" s="21"/>
    </row>
    <row r="7" spans="2:18" ht="15.75" customHeight="1">
      <c r="B7" s="22" t="s">
        <v>113</v>
      </c>
      <c r="C7" s="23">
        <v>0.17793276108726763</v>
      </c>
      <c r="D7" s="23">
        <v>0.55027807004358942</v>
      </c>
      <c r="E7" s="23">
        <v>0.55027807004358942</v>
      </c>
      <c r="F7" s="23">
        <v>0.43570232841272261</v>
      </c>
      <c r="G7" s="23">
        <v>0.20580235720761553</v>
      </c>
      <c r="H7" s="23">
        <v>0.17999709682101894</v>
      </c>
      <c r="I7" s="23">
        <v>0.35859387398825593</v>
      </c>
      <c r="J7" s="23">
        <v>0.22702421244467597</v>
      </c>
      <c r="K7" s="23"/>
      <c r="L7" s="23"/>
      <c r="M7" s="23"/>
      <c r="N7" s="23"/>
      <c r="O7" s="24">
        <v>0.29288908765652955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21" t="s">
        <v>5</v>
      </c>
      <c r="C9" s="222" t="s">
        <v>149</v>
      </c>
      <c r="D9" s="222"/>
      <c r="E9" s="223" t="s">
        <v>30</v>
      </c>
      <c r="F9" s="224" t="s">
        <v>150</v>
      </c>
      <c r="G9" s="224"/>
      <c r="H9" s="223" t="s">
        <v>30</v>
      </c>
      <c r="O9" s="3"/>
    </row>
    <row r="10" spans="2:18" ht="26.25" customHeight="1">
      <c r="B10" s="221"/>
      <c r="C10" s="27">
        <v>2024</v>
      </c>
      <c r="D10" s="27">
        <v>2023</v>
      </c>
      <c r="E10" s="223"/>
      <c r="F10" s="27">
        <v>2024</v>
      </c>
      <c r="G10" s="27">
        <v>2023</v>
      </c>
      <c r="H10" s="223"/>
      <c r="I10" s="4"/>
      <c r="O10" s="3"/>
    </row>
    <row r="11" spans="2:18" ht="18.75" customHeight="1">
      <c r="B11" s="28" t="s">
        <v>22</v>
      </c>
      <c r="C11" s="205">
        <v>11069</v>
      </c>
      <c r="D11" s="205">
        <v>8830</v>
      </c>
      <c r="E11" s="206">
        <v>0.25356738391845979</v>
      </c>
      <c r="F11" s="205">
        <v>94593</v>
      </c>
      <c r="G11" s="207">
        <v>71791</v>
      </c>
      <c r="H11" s="206">
        <v>0.31761641431377186</v>
      </c>
      <c r="I11" s="4"/>
      <c r="O11" s="3"/>
    </row>
    <row r="12" spans="2:18" ht="18.75" customHeight="1">
      <c r="B12" s="31" t="s">
        <v>23</v>
      </c>
      <c r="C12" s="208">
        <v>3070</v>
      </c>
      <c r="D12" s="208">
        <v>2693</v>
      </c>
      <c r="E12" s="209">
        <v>0.13999257333828452</v>
      </c>
      <c r="F12" s="208">
        <v>21043</v>
      </c>
      <c r="G12" s="210">
        <v>17649</v>
      </c>
      <c r="H12" s="209">
        <v>0.19230551306023003</v>
      </c>
      <c r="O12" s="3"/>
      <c r="R12" s="9"/>
    </row>
    <row r="13" spans="2:18" ht="19.5" customHeight="1">
      <c r="B13" s="32" t="s">
        <v>4</v>
      </c>
      <c r="C13" s="211">
        <v>14139</v>
      </c>
      <c r="D13" s="211">
        <v>11523</v>
      </c>
      <c r="E13" s="212">
        <v>0.22702421244467597</v>
      </c>
      <c r="F13" s="211">
        <v>115636</v>
      </c>
      <c r="G13" s="211">
        <v>89440</v>
      </c>
      <c r="H13" s="212">
        <v>0.29288908765652955</v>
      </c>
      <c r="O13" s="3"/>
    </row>
    <row r="14" spans="2:18">
      <c r="B14" s="33"/>
      <c r="C14" s="26"/>
      <c r="D14" s="33"/>
      <c r="E14" s="33"/>
      <c r="F14" s="33"/>
      <c r="O14" s="3"/>
    </row>
    <row r="15" spans="2:18">
      <c r="B15" s="33"/>
      <c r="C15" s="26"/>
      <c r="D15" s="33"/>
      <c r="E15" s="33"/>
      <c r="F15" s="33"/>
      <c r="O15" s="3"/>
    </row>
    <row r="16" spans="2:18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85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92">
        <v>4472</v>
      </c>
      <c r="D44" s="192">
        <v>5377</v>
      </c>
      <c r="E44" s="192">
        <v>9748</v>
      </c>
      <c r="F44" s="192">
        <v>10812</v>
      </c>
      <c r="G44" s="192">
        <v>11585</v>
      </c>
      <c r="H44" s="192">
        <v>11005</v>
      </c>
      <c r="I44" s="192">
        <v>9962</v>
      </c>
      <c r="J44" s="192">
        <v>8830</v>
      </c>
      <c r="K44" s="192">
        <v>7338</v>
      </c>
      <c r="L44" s="192">
        <v>6340</v>
      </c>
      <c r="M44" s="192">
        <v>4814</v>
      </c>
      <c r="N44" s="192">
        <v>3886</v>
      </c>
      <c r="O44" s="199">
        <f>SUM(C44:N44)</f>
        <v>94169</v>
      </c>
    </row>
    <row r="45" spans="2:15">
      <c r="B45" s="14" t="s">
        <v>2</v>
      </c>
      <c r="C45" s="195">
        <v>1120</v>
      </c>
      <c r="D45" s="195">
        <v>1276</v>
      </c>
      <c r="E45" s="192">
        <v>2063</v>
      </c>
      <c r="F45" s="195">
        <v>2330</v>
      </c>
      <c r="G45" s="195">
        <v>2754</v>
      </c>
      <c r="H45" s="195">
        <v>2773</v>
      </c>
      <c r="I45" s="195">
        <v>2640</v>
      </c>
      <c r="J45" s="195">
        <v>2693</v>
      </c>
      <c r="K45" s="195">
        <v>2325</v>
      </c>
      <c r="L45" s="195">
        <v>1732</v>
      </c>
      <c r="M45" s="195">
        <v>1130</v>
      </c>
      <c r="N45" s="195">
        <v>742</v>
      </c>
      <c r="O45" s="199">
        <f>SUM(C45:N45)</f>
        <v>23578</v>
      </c>
    </row>
    <row r="46" spans="2:15">
      <c r="B46" s="18" t="s">
        <v>86</v>
      </c>
      <c r="C46" s="197">
        <f>SUM(C44:C45)</f>
        <v>5592</v>
      </c>
      <c r="D46" s="197">
        <f>SUM(D44:D45)</f>
        <v>6653</v>
      </c>
      <c r="E46" s="197">
        <f>SUM(E44:E45)</f>
        <v>11811</v>
      </c>
      <c r="F46" s="197">
        <v>13142</v>
      </c>
      <c r="G46" s="197">
        <v>14339</v>
      </c>
      <c r="H46" s="197">
        <v>13778</v>
      </c>
      <c r="I46" s="197">
        <v>12602</v>
      </c>
      <c r="J46" s="197">
        <v>11523</v>
      </c>
      <c r="K46" s="197">
        <v>9663</v>
      </c>
      <c r="L46" s="197">
        <v>8072</v>
      </c>
      <c r="M46" s="197">
        <v>5944</v>
      </c>
      <c r="N46" s="197">
        <v>4628</v>
      </c>
      <c r="O46" s="200">
        <f>SUM(C46:N46)</f>
        <v>117747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34" t="s">
        <v>5</v>
      </c>
      <c r="C2" s="35" t="s">
        <v>6</v>
      </c>
      <c r="D2" s="35" t="s">
        <v>7</v>
      </c>
      <c r="E2" s="36" t="s">
        <v>1</v>
      </c>
      <c r="F2" s="36" t="s">
        <v>8</v>
      </c>
      <c r="G2" s="36" t="s">
        <v>9</v>
      </c>
      <c r="H2" s="36" t="s">
        <v>10</v>
      </c>
      <c r="I2" s="36" t="s">
        <v>11</v>
      </c>
      <c r="J2" s="36" t="s">
        <v>12</v>
      </c>
      <c r="K2" s="36" t="s">
        <v>13</v>
      </c>
      <c r="L2" s="36" t="s">
        <v>14</v>
      </c>
      <c r="M2" s="36" t="s">
        <v>15</v>
      </c>
      <c r="N2" s="36" t="s">
        <v>16</v>
      </c>
      <c r="O2" s="37" t="s">
        <v>4</v>
      </c>
    </row>
    <row r="3" spans="2:35" ht="15.75" customHeight="1">
      <c r="B3" s="38" t="s">
        <v>3</v>
      </c>
      <c r="C3" s="191">
        <v>1395</v>
      </c>
      <c r="D3" s="191">
        <v>2531</v>
      </c>
      <c r="E3" s="191">
        <v>4265</v>
      </c>
      <c r="F3" s="191">
        <v>5272</v>
      </c>
      <c r="G3" s="191">
        <v>4488</v>
      </c>
      <c r="H3" s="192">
        <v>4236</v>
      </c>
      <c r="I3" s="191">
        <v>4380</v>
      </c>
      <c r="J3" s="191">
        <v>3618</v>
      </c>
      <c r="K3" s="192"/>
      <c r="L3" s="191"/>
      <c r="M3" s="191"/>
      <c r="N3" s="191"/>
      <c r="O3" s="193">
        <f>SUM(C3:N3)</f>
        <v>30185</v>
      </c>
      <c r="P3" s="8">
        <f>O3/O5</f>
        <v>0.74415107363853761</v>
      </c>
    </row>
    <row r="4" spans="2:35" ht="15.75" customHeight="1">
      <c r="B4" s="38" t="s">
        <v>2</v>
      </c>
      <c r="C4" s="194">
        <v>381</v>
      </c>
      <c r="D4" s="194">
        <v>660</v>
      </c>
      <c r="E4" s="194">
        <v>1134</v>
      </c>
      <c r="F4" s="194">
        <v>1545</v>
      </c>
      <c r="G4" s="194">
        <v>1609</v>
      </c>
      <c r="H4" s="195">
        <v>1648</v>
      </c>
      <c r="I4" s="194">
        <v>1808</v>
      </c>
      <c r="J4" s="194">
        <v>1593</v>
      </c>
      <c r="K4" s="195"/>
      <c r="L4" s="194"/>
      <c r="M4" s="194"/>
      <c r="N4" s="194"/>
      <c r="O4" s="193">
        <f>SUM(C4:N4)</f>
        <v>10378</v>
      </c>
      <c r="P4" s="8">
        <f>O4/O5</f>
        <v>0.25584892636146239</v>
      </c>
    </row>
    <row r="5" spans="2:35">
      <c r="B5" s="39" t="s">
        <v>111</v>
      </c>
      <c r="C5" s="196">
        <f>SUM(C3:C4)</f>
        <v>1776</v>
      </c>
      <c r="D5" s="196">
        <f>SUM(D3:D4)</f>
        <v>3191</v>
      </c>
      <c r="E5" s="196">
        <v>5399</v>
      </c>
      <c r="F5" s="196">
        <v>6817</v>
      </c>
      <c r="G5" s="196">
        <v>6097</v>
      </c>
      <c r="H5" s="197">
        <v>5884</v>
      </c>
      <c r="I5" s="196">
        <v>6188</v>
      </c>
      <c r="J5" s="196">
        <v>5211</v>
      </c>
      <c r="K5" s="197"/>
      <c r="L5" s="196"/>
      <c r="M5" s="196"/>
      <c r="N5" s="196"/>
      <c r="O5" s="198">
        <f>SUM(C5:N5)</f>
        <v>40563</v>
      </c>
      <c r="P5" s="8">
        <v>1</v>
      </c>
    </row>
    <row r="6" spans="2:35" ht="15.75" customHeight="1">
      <c r="B6" s="40" t="s">
        <v>112</v>
      </c>
      <c r="C6" s="202">
        <f>C5/N46-1</f>
        <v>0.43805668016194321</v>
      </c>
      <c r="D6" s="202">
        <f>D5/C5-1</f>
        <v>0.79673423423423428</v>
      </c>
      <c r="E6" s="202">
        <f>E5/D5-1</f>
        <v>0.69194609840175492</v>
      </c>
      <c r="F6" s="202">
        <v>0.26264122985738103</v>
      </c>
      <c r="G6" s="202">
        <v>-0.10561830717324339</v>
      </c>
      <c r="H6" s="204">
        <v>-3.4935214039691687E-2</v>
      </c>
      <c r="I6" s="202">
        <v>5.16655336505778E-2</v>
      </c>
      <c r="J6" s="202">
        <v>-0.15788623141564317</v>
      </c>
      <c r="K6" s="201"/>
      <c r="L6" s="202"/>
      <c r="M6" s="202"/>
      <c r="N6" s="202"/>
      <c r="O6" s="203"/>
    </row>
    <row r="7" spans="2:35" ht="15.75" customHeight="1">
      <c r="B7" s="41" t="s">
        <v>113</v>
      </c>
      <c r="C7" s="42">
        <f>C5/C46-1</f>
        <v>0.13409961685823757</v>
      </c>
      <c r="D7" s="42">
        <f>D5/D46-1</f>
        <v>0.57580246913580257</v>
      </c>
      <c r="E7" s="42">
        <f>E5/E46-1</f>
        <v>0.33440434997528423</v>
      </c>
      <c r="F7" s="42">
        <v>0.45289855072463769</v>
      </c>
      <c r="G7" s="42">
        <v>0.24149867644064349</v>
      </c>
      <c r="H7" s="23">
        <v>0.22557800458237875</v>
      </c>
      <c r="I7" s="42">
        <v>0.46704599336178276</v>
      </c>
      <c r="J7" s="42">
        <v>0.36735764891104705</v>
      </c>
      <c r="K7" s="23"/>
      <c r="L7" s="42"/>
      <c r="M7" s="42"/>
      <c r="N7" s="42"/>
      <c r="O7" s="43">
        <f ca="1">+O5/G13-1</f>
        <v>0.34895244429664118</v>
      </c>
    </row>
    <row r="8" spans="2:35">
      <c r="B8" s="33"/>
      <c r="C8" s="26"/>
      <c r="D8" s="33"/>
      <c r="E8" s="33"/>
      <c r="F8" s="33"/>
      <c r="O8" s="3"/>
    </row>
    <row r="9" spans="2:35" ht="24.75" customHeight="1">
      <c r="B9" s="221" t="s">
        <v>5</v>
      </c>
      <c r="C9" s="225" t="str">
        <f>'R_PTW 2024vs2023'!C9:D9</f>
        <v>AUGUST</v>
      </c>
      <c r="D9" s="225"/>
      <c r="E9" s="226" t="s">
        <v>30</v>
      </c>
      <c r="F9" s="227" t="str">
        <f>'R_PTW 2024vs2023'!F9:G9</f>
        <v>JANUARY-AUGUST</v>
      </c>
      <c r="G9" s="225"/>
      <c r="H9" s="226" t="s">
        <v>30</v>
      </c>
      <c r="O9" s="3"/>
    </row>
    <row r="10" spans="2:35" ht="26.25" customHeight="1">
      <c r="B10" s="221"/>
      <c r="C10" s="27">
        <f>'R_PTW 2024vs2023'!C10</f>
        <v>2024</v>
      </c>
      <c r="D10" s="27">
        <f>'R_PTW 2024vs2023'!D10</f>
        <v>2023</v>
      </c>
      <c r="E10" s="226"/>
      <c r="F10" s="27">
        <f>'R_PTW 2024vs2023'!F10</f>
        <v>2024</v>
      </c>
      <c r="G10" s="27">
        <f>'R_PTW 2024vs2023'!G10</f>
        <v>2023</v>
      </c>
      <c r="H10" s="226"/>
      <c r="I10" s="4"/>
      <c r="O10" s="3"/>
    </row>
    <row r="11" spans="2:35" ht="19.5" customHeight="1">
      <c r="B11" s="15" t="s">
        <v>22</v>
      </c>
      <c r="C11" s="29">
        <f ca="1">OFFSET(B3,,COUNTA(C3:N3),,)</f>
        <v>3618</v>
      </c>
      <c r="D11" s="29">
        <f ca="1">OFFSET(B44,,COUNTA(C3:N3),,)</f>
        <v>2567</v>
      </c>
      <c r="E11" s="30">
        <f ca="1">+C11/D11-1</f>
        <v>0.40942734709777961</v>
      </c>
      <c r="F11" s="29">
        <f>O3</f>
        <v>30185</v>
      </c>
      <c r="G11" s="15">
        <f ca="1">SUM(OFFSET(C44,,,,COUNTA(C3:N3)))</f>
        <v>21939</v>
      </c>
      <c r="H11" s="30">
        <f ca="1">+F11/G11-1</f>
        <v>0.37586034003372992</v>
      </c>
      <c r="I11" s="4"/>
      <c r="O11" s="3"/>
      <c r="AI11" s="8"/>
    </row>
    <row r="12" spans="2:35" ht="19.5" customHeight="1">
      <c r="B12" s="17" t="s">
        <v>23</v>
      </c>
      <c r="C12" s="46">
        <f ca="1">OFFSET(B4,,COUNTA(C4:N4),,)</f>
        <v>1593</v>
      </c>
      <c r="D12" s="46">
        <f ca="1">OFFSET(B45,,COUNTA(C4:N4),,)</f>
        <v>1244</v>
      </c>
      <c r="E12" s="47">
        <f ca="1">+C12/D12-1</f>
        <v>0.28054662379421225</v>
      </c>
      <c r="F12" s="46">
        <f>O4</f>
        <v>10378</v>
      </c>
      <c r="G12" s="17">
        <f ca="1">SUM(OFFSET(C45,,,,COUNTA(C4:N4)))</f>
        <v>8131</v>
      </c>
      <c r="H12" s="47">
        <f ca="1">+F12/G12-1</f>
        <v>0.27634977247571024</v>
      </c>
      <c r="O12" s="3"/>
      <c r="R12" s="9"/>
      <c r="AI12" s="8"/>
    </row>
    <row r="13" spans="2:35" ht="19.5" customHeight="1">
      <c r="B13" s="48" t="s">
        <v>4</v>
      </c>
      <c r="C13" s="48">
        <f ca="1">SUM(C11:C12)</f>
        <v>5211</v>
      </c>
      <c r="D13" s="48">
        <f ca="1">SUM(D11:D12)</f>
        <v>3811</v>
      </c>
      <c r="E13" s="49">
        <f ca="1">+C13/D13-1</f>
        <v>0.36735764891104705</v>
      </c>
      <c r="F13" s="48">
        <f>SUM(F11:F12)</f>
        <v>40563</v>
      </c>
      <c r="G13" s="48">
        <f ca="1">SUM(G11:G12)</f>
        <v>30070</v>
      </c>
      <c r="H13" s="49">
        <f ca="1">+F13/G13-1</f>
        <v>0.34895244429664118</v>
      </c>
      <c r="J13" s="50"/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87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34" t="s">
        <v>5</v>
      </c>
      <c r="C43" s="35" t="s">
        <v>6</v>
      </c>
      <c r="D43" s="35" t="s">
        <v>7</v>
      </c>
      <c r="E43" s="36" t="s">
        <v>1</v>
      </c>
      <c r="F43" s="36" t="s">
        <v>8</v>
      </c>
      <c r="G43" s="36" t="s">
        <v>9</v>
      </c>
      <c r="H43" s="36" t="s">
        <v>10</v>
      </c>
      <c r="I43" s="36" t="s">
        <v>11</v>
      </c>
      <c r="J43" s="36" t="s">
        <v>12</v>
      </c>
      <c r="K43" s="36" t="s">
        <v>13</v>
      </c>
      <c r="L43" s="36" t="s">
        <v>14</v>
      </c>
      <c r="M43" s="36" t="s">
        <v>15</v>
      </c>
      <c r="N43" s="36" t="s">
        <v>16</v>
      </c>
      <c r="O43" s="37" t="s">
        <v>4</v>
      </c>
    </row>
    <row r="44" spans="2:15">
      <c r="B44" s="38" t="s">
        <v>3</v>
      </c>
      <c r="C44" s="191">
        <v>1126</v>
      </c>
      <c r="D44" s="191">
        <v>1524</v>
      </c>
      <c r="E44" s="191">
        <v>3134</v>
      </c>
      <c r="F44" s="191">
        <v>3577</v>
      </c>
      <c r="G44" s="191">
        <v>3620</v>
      </c>
      <c r="H44" s="191">
        <v>3442</v>
      </c>
      <c r="I44" s="191">
        <v>2949</v>
      </c>
      <c r="J44" s="191">
        <v>2567</v>
      </c>
      <c r="K44" s="192">
        <v>2080</v>
      </c>
      <c r="L44" s="191">
        <v>1658</v>
      </c>
      <c r="M44" s="191">
        <v>1126</v>
      </c>
      <c r="N44" s="191">
        <v>953</v>
      </c>
      <c r="O44" s="193">
        <f>SUM(C44:N44)</f>
        <v>27756</v>
      </c>
    </row>
    <row r="45" spans="2:15">
      <c r="B45" s="38" t="s">
        <v>2</v>
      </c>
      <c r="C45" s="194">
        <v>440</v>
      </c>
      <c r="D45" s="194">
        <v>501</v>
      </c>
      <c r="E45" s="194">
        <v>912</v>
      </c>
      <c r="F45" s="194">
        <v>1115</v>
      </c>
      <c r="G45" s="194">
        <v>1291</v>
      </c>
      <c r="H45" s="194">
        <v>1359</v>
      </c>
      <c r="I45" s="194">
        <v>1269</v>
      </c>
      <c r="J45" s="194">
        <v>1244</v>
      </c>
      <c r="K45" s="195">
        <v>1153</v>
      </c>
      <c r="L45" s="194">
        <v>813</v>
      </c>
      <c r="M45" s="194">
        <v>482</v>
      </c>
      <c r="N45" s="194">
        <v>282</v>
      </c>
      <c r="O45" s="193">
        <f>SUM(C45:N45)</f>
        <v>10861</v>
      </c>
    </row>
    <row r="46" spans="2:15">
      <c r="B46" s="39" t="s">
        <v>86</v>
      </c>
      <c r="C46" s="196">
        <f>SUM(C44:C45)</f>
        <v>1566</v>
      </c>
      <c r="D46" s="196">
        <f>SUM(D44:D45)</f>
        <v>2025</v>
      </c>
      <c r="E46" s="196">
        <f>SUM(E44:E45)</f>
        <v>4046</v>
      </c>
      <c r="F46" s="196">
        <v>4692</v>
      </c>
      <c r="G46" s="196">
        <v>4911</v>
      </c>
      <c r="H46" s="196">
        <v>4801</v>
      </c>
      <c r="I46" s="196">
        <v>4218</v>
      </c>
      <c r="J46" s="196">
        <v>3811</v>
      </c>
      <c r="K46" s="197">
        <v>3233</v>
      </c>
      <c r="L46" s="196">
        <v>2471</v>
      </c>
      <c r="M46" s="196">
        <v>1608</v>
      </c>
      <c r="N46" s="196">
        <v>1235</v>
      </c>
      <c r="O46" s="198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8" t="s">
        <v>142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9" t="s">
        <v>33</v>
      </c>
      <c r="C3" s="54" t="s">
        <v>6</v>
      </c>
      <c r="D3" s="54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55"/>
    </row>
    <row r="4" spans="2:19" hidden="1">
      <c r="B4" s="56">
        <v>2006</v>
      </c>
      <c r="C4" s="56">
        <v>93</v>
      </c>
      <c r="D4" s="56">
        <v>133</v>
      </c>
      <c r="E4" s="56">
        <v>393</v>
      </c>
      <c r="F4" s="56">
        <v>804</v>
      </c>
      <c r="G4" s="56">
        <v>787</v>
      </c>
      <c r="H4" s="56">
        <v>708</v>
      </c>
      <c r="I4" s="56">
        <v>655</v>
      </c>
      <c r="J4" s="56">
        <v>503</v>
      </c>
      <c r="K4" s="56">
        <v>360</v>
      </c>
      <c r="L4" s="56">
        <v>242</v>
      </c>
      <c r="M4" s="56">
        <v>173</v>
      </c>
      <c r="N4" s="56">
        <v>264</v>
      </c>
      <c r="O4" s="56">
        <v>5115</v>
      </c>
      <c r="P4" s="55"/>
    </row>
    <row r="5" spans="2:19" s="9" customFormat="1" hidden="1">
      <c r="B5" s="57">
        <v>2007</v>
      </c>
      <c r="C5" s="57">
        <v>227</v>
      </c>
      <c r="D5" s="57">
        <v>244</v>
      </c>
      <c r="E5" s="57">
        <v>762</v>
      </c>
      <c r="F5" s="57">
        <v>1121</v>
      </c>
      <c r="G5" s="57">
        <v>1095</v>
      </c>
      <c r="H5" s="57">
        <v>910</v>
      </c>
      <c r="I5" s="57">
        <v>944</v>
      </c>
      <c r="J5" s="57">
        <v>862</v>
      </c>
      <c r="K5" s="57">
        <v>484</v>
      </c>
      <c r="L5" s="57">
        <v>386</v>
      </c>
      <c r="M5" s="57">
        <v>171</v>
      </c>
      <c r="N5" s="57">
        <v>368</v>
      </c>
      <c r="O5" s="16">
        <v>7574</v>
      </c>
      <c r="P5" s="58"/>
    </row>
    <row r="6" spans="2:19" s="9" customFormat="1">
      <c r="B6" s="62">
        <v>2020</v>
      </c>
      <c r="C6" s="187">
        <v>698</v>
      </c>
      <c r="D6" s="187">
        <v>1090</v>
      </c>
      <c r="E6" s="187">
        <v>1350</v>
      </c>
      <c r="F6" s="187">
        <v>1613</v>
      </c>
      <c r="G6" s="187">
        <v>2729</v>
      </c>
      <c r="H6" s="187">
        <v>2949</v>
      </c>
      <c r="I6" s="187">
        <v>3027</v>
      </c>
      <c r="J6" s="187">
        <v>2057</v>
      </c>
      <c r="K6" s="187">
        <v>1528</v>
      </c>
      <c r="L6" s="187">
        <v>1113</v>
      </c>
      <c r="M6" s="187">
        <v>999</v>
      </c>
      <c r="N6" s="187">
        <v>2662</v>
      </c>
      <c r="O6" s="188">
        <v>19103</v>
      </c>
      <c r="P6" s="61"/>
    </row>
    <row r="7" spans="2:19" s="9" customFormat="1">
      <c r="B7" s="59">
        <v>2021</v>
      </c>
      <c r="C7" s="186">
        <v>410</v>
      </c>
      <c r="D7" s="186">
        <v>906</v>
      </c>
      <c r="E7" s="186">
        <v>2223</v>
      </c>
      <c r="F7" s="186">
        <v>2884</v>
      </c>
      <c r="G7" s="186">
        <v>2963</v>
      </c>
      <c r="H7" s="186">
        <v>2848</v>
      </c>
      <c r="I7" s="186">
        <v>2423</v>
      </c>
      <c r="J7" s="186">
        <v>1894</v>
      </c>
      <c r="K7" s="186">
        <v>1461</v>
      </c>
      <c r="L7" s="186">
        <v>1186</v>
      </c>
      <c r="M7" s="186">
        <v>1071</v>
      </c>
      <c r="N7" s="186">
        <v>1310</v>
      </c>
      <c r="O7" s="184">
        <v>21815</v>
      </c>
      <c r="P7" s="61"/>
    </row>
    <row r="8" spans="2:19" s="9" customFormat="1">
      <c r="B8" s="62">
        <v>2022</v>
      </c>
      <c r="C8" s="187">
        <v>856</v>
      </c>
      <c r="D8" s="187">
        <v>1276</v>
      </c>
      <c r="E8" s="187">
        <v>2828</v>
      </c>
      <c r="F8" s="187">
        <v>2875</v>
      </c>
      <c r="G8" s="187">
        <v>3412</v>
      </c>
      <c r="H8" s="187">
        <v>3241</v>
      </c>
      <c r="I8" s="187">
        <v>2715</v>
      </c>
      <c r="J8" s="187">
        <v>2326</v>
      </c>
      <c r="K8" s="187">
        <v>1469</v>
      </c>
      <c r="L8" s="187">
        <v>1176</v>
      </c>
      <c r="M8" s="187">
        <v>936</v>
      </c>
      <c r="N8" s="187">
        <v>800</v>
      </c>
      <c r="O8" s="188">
        <f t="shared" ref="O8" si="0">SUM(C8:N8)</f>
        <v>23910</v>
      </c>
      <c r="P8" s="61"/>
    </row>
    <row r="9" spans="2:19" s="9" customFormat="1">
      <c r="B9" s="62">
        <v>2023</v>
      </c>
      <c r="C9" s="187">
        <v>1126</v>
      </c>
      <c r="D9" s="187">
        <v>1524</v>
      </c>
      <c r="E9" s="187">
        <v>3134</v>
      </c>
      <c r="F9" s="187">
        <v>3577</v>
      </c>
      <c r="G9" s="187">
        <v>3620</v>
      </c>
      <c r="H9" s="187">
        <v>3442</v>
      </c>
      <c r="I9" s="187">
        <v>2949</v>
      </c>
      <c r="J9" s="187">
        <v>2567</v>
      </c>
      <c r="K9" s="187">
        <v>2080</v>
      </c>
      <c r="L9" s="187">
        <v>1658</v>
      </c>
      <c r="M9" s="187">
        <v>1126</v>
      </c>
      <c r="N9" s="187">
        <v>953</v>
      </c>
      <c r="O9" s="188">
        <f t="shared" ref="O9" si="1">SUM(C9:N9)</f>
        <v>27756</v>
      </c>
      <c r="P9" s="61"/>
    </row>
    <row r="10" spans="2:19">
      <c r="B10" s="63">
        <v>2024</v>
      </c>
      <c r="C10" s="189">
        <v>1395</v>
      </c>
      <c r="D10" s="189">
        <v>2531</v>
      </c>
      <c r="E10" s="189">
        <v>4265</v>
      </c>
      <c r="F10" s="189">
        <v>5272</v>
      </c>
      <c r="G10" s="189">
        <v>4488</v>
      </c>
      <c r="H10" s="189">
        <v>4236</v>
      </c>
      <c r="I10" s="189">
        <v>4380</v>
      </c>
      <c r="J10" s="189">
        <v>3618</v>
      </c>
      <c r="K10" s="189"/>
      <c r="L10" s="189"/>
      <c r="M10" s="189"/>
      <c r="N10" s="189"/>
      <c r="O10" s="190">
        <f t="shared" ref="O10" si="2">SUM(C10:N10)</f>
        <v>30185</v>
      </c>
      <c r="P10" s="4"/>
      <c r="S10" s="9"/>
    </row>
    <row r="11" spans="2:19">
      <c r="B11" s="62" t="s">
        <v>116</v>
      </c>
      <c r="C11" s="64">
        <f t="shared" ref="C11:E11" si="3">+C10/C9-1</f>
        <v>0.23889875666074611</v>
      </c>
      <c r="D11" s="64">
        <f t="shared" si="3"/>
        <v>0.66076115485564313</v>
      </c>
      <c r="E11" s="64">
        <f t="shared" si="3"/>
        <v>0.36088066368857685</v>
      </c>
      <c r="F11" s="64">
        <v>0.47386077718758735</v>
      </c>
      <c r="G11" s="64">
        <v>0.23977900552486187</v>
      </c>
      <c r="H11" s="64">
        <v>0.23067983730389319</v>
      </c>
      <c r="I11" s="64">
        <v>0.48524923702950162</v>
      </c>
      <c r="J11" s="64">
        <v>0.40942734709777961</v>
      </c>
      <c r="K11" s="64"/>
      <c r="L11" s="64"/>
      <c r="M11" s="64"/>
      <c r="N11" s="64"/>
      <c r="O11" s="64">
        <f ca="1">+O10/G15-1</f>
        <v>0.37586034003372992</v>
      </c>
    </row>
    <row r="12" spans="2:19">
      <c r="C12" s="65"/>
      <c r="D12" s="65"/>
      <c r="E12" s="65"/>
      <c r="F12" s="65"/>
      <c r="G12" s="65"/>
      <c r="H12" s="65"/>
      <c r="I12" s="65"/>
      <c r="J12" s="66"/>
      <c r="K12" s="66"/>
      <c r="L12" s="66"/>
      <c r="M12" s="66"/>
      <c r="N12" s="66"/>
      <c r="O12" s="65"/>
    </row>
    <row r="13" spans="2:19" ht="24" customHeight="1">
      <c r="B13" s="230" t="s">
        <v>5</v>
      </c>
      <c r="C13" s="231" t="str">
        <f>'R_PTW NEW 2024vs2023'!C9:D9</f>
        <v>AUGUST</v>
      </c>
      <c r="D13" s="231"/>
      <c r="E13" s="232" t="s">
        <v>30</v>
      </c>
      <c r="F13" s="233" t="str">
        <f>'R_PTW 2024vs2023'!F9:G9</f>
        <v>JANUARY-AUGUST</v>
      </c>
      <c r="G13" s="231"/>
      <c r="H13" s="232" t="s">
        <v>30</v>
      </c>
      <c r="I13" s="65"/>
      <c r="J13" s="66"/>
      <c r="K13" s="66"/>
      <c r="L13" s="66"/>
      <c r="M13" s="66"/>
      <c r="N13" s="66"/>
      <c r="O13" s="65"/>
    </row>
    <row r="14" spans="2:19" ht="21" customHeight="1">
      <c r="B14" s="230"/>
      <c r="C14" s="67">
        <f>'R_PTW NEW 2024vs2023'!C10</f>
        <v>2024</v>
      </c>
      <c r="D14" s="67">
        <f>'R_PTW NEW 2024vs2023'!D10</f>
        <v>2023</v>
      </c>
      <c r="E14" s="232"/>
      <c r="F14" s="67">
        <f>'R_PTW NEW 2024vs2023'!F10</f>
        <v>2024</v>
      </c>
      <c r="G14" s="67">
        <f>'R_PTW NEW 2024vs2023'!G10</f>
        <v>2023</v>
      </c>
      <c r="H14" s="232"/>
      <c r="I14" s="65"/>
      <c r="J14" s="66"/>
      <c r="K14" s="66"/>
      <c r="L14" s="66"/>
      <c r="M14" s="66"/>
      <c r="N14" s="66"/>
      <c r="O14" s="65"/>
    </row>
    <row r="15" spans="2:19" ht="19.5" customHeight="1">
      <c r="B15" s="68" t="s">
        <v>34</v>
      </c>
      <c r="C15" s="69">
        <f ca="1">OFFSET(B10,,COUNTA(C10:N10),,)</f>
        <v>3618</v>
      </c>
      <c r="D15" s="69">
        <f ca="1">OFFSET(B9,,COUNTA(C10:N10),,)</f>
        <v>2567</v>
      </c>
      <c r="E15" s="70">
        <f ca="1">+C15/D15-1</f>
        <v>0.40942734709777961</v>
      </c>
      <c r="F15" s="69">
        <f>+O10</f>
        <v>30185</v>
      </c>
      <c r="G15" s="68">
        <f ca="1">SUM(OFFSET(C9,,,,COUNTA(C10:N10)))</f>
        <v>21939</v>
      </c>
      <c r="H15" s="70">
        <f ca="1">+F15/G15-1</f>
        <v>0.37586034003372992</v>
      </c>
      <c r="I15" s="65"/>
      <c r="J15" s="66"/>
      <c r="K15" s="66"/>
      <c r="L15" s="66"/>
      <c r="M15" s="66"/>
      <c r="N15" s="66"/>
      <c r="O15" s="65"/>
    </row>
    <row r="16" spans="2:19">
      <c r="B16" s="71"/>
      <c r="C16" s="72"/>
      <c r="D16" s="71"/>
      <c r="E16" s="73"/>
      <c r="F16" s="65"/>
      <c r="G16" s="65"/>
      <c r="H16" s="65"/>
      <c r="I16" s="65"/>
      <c r="J16" s="66"/>
      <c r="K16" s="66"/>
      <c r="L16" s="66"/>
      <c r="M16" s="66"/>
      <c r="N16" s="66"/>
      <c r="O16" s="65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74">
        <v>316</v>
      </c>
      <c r="D48" s="75">
        <v>531</v>
      </c>
      <c r="E48" s="75">
        <v>826</v>
      </c>
      <c r="F48" s="75">
        <v>728</v>
      </c>
      <c r="G48" s="75">
        <v>677</v>
      </c>
      <c r="H48" s="75">
        <v>632</v>
      </c>
      <c r="I48" s="75">
        <v>583</v>
      </c>
      <c r="J48" s="7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74">
        <v>171</v>
      </c>
      <c r="D50" s="75">
        <v>277</v>
      </c>
      <c r="E50" s="75">
        <v>688</v>
      </c>
      <c r="F50" s="75">
        <v>849</v>
      </c>
      <c r="G50" s="75"/>
      <c r="H50" s="75"/>
      <c r="I50" s="75"/>
      <c r="J50" s="75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42" t="s">
        <v>134</v>
      </c>
      <c r="C2" s="242"/>
      <c r="D2" s="242"/>
      <c r="E2" s="242"/>
      <c r="F2" s="242"/>
      <c r="G2" s="242"/>
      <c r="H2" s="242"/>
      <c r="I2" s="76"/>
      <c r="J2" s="243" t="s">
        <v>137</v>
      </c>
      <c r="K2" s="243"/>
      <c r="L2" s="243"/>
      <c r="M2" s="243"/>
      <c r="N2" s="243"/>
      <c r="O2" s="243"/>
      <c r="P2" s="243"/>
      <c r="R2" s="243" t="s">
        <v>136</v>
      </c>
      <c r="S2" s="243"/>
      <c r="T2" s="243"/>
      <c r="U2" s="243"/>
      <c r="V2" s="243"/>
      <c r="W2" s="243"/>
      <c r="X2" s="243"/>
    </row>
    <row r="3" spans="2:24" ht="15" customHeight="1">
      <c r="B3" s="244" t="s">
        <v>49</v>
      </c>
      <c r="C3" s="236" t="s">
        <v>50</v>
      </c>
      <c r="D3" s="236" t="s">
        <v>151</v>
      </c>
      <c r="E3" s="236"/>
      <c r="F3" s="236"/>
      <c r="G3" s="236"/>
      <c r="H3" s="236"/>
      <c r="I3" s="76"/>
      <c r="J3" s="244" t="s">
        <v>51</v>
      </c>
      <c r="K3" s="236" t="s">
        <v>50</v>
      </c>
      <c r="L3" s="236" t="str">
        <f>D3</f>
        <v>January-August</v>
      </c>
      <c r="M3" s="236"/>
      <c r="N3" s="236"/>
      <c r="O3" s="236"/>
      <c r="P3" s="236"/>
      <c r="R3" s="244" t="s">
        <v>42</v>
      </c>
      <c r="S3" s="236" t="s">
        <v>50</v>
      </c>
      <c r="T3" s="236" t="str">
        <f>L3</f>
        <v>January-August</v>
      </c>
      <c r="U3" s="236"/>
      <c r="V3" s="236"/>
      <c r="W3" s="236"/>
      <c r="X3" s="236"/>
    </row>
    <row r="4" spans="2:24" ht="15" customHeight="1">
      <c r="B4" s="244"/>
      <c r="C4" s="236"/>
      <c r="D4" s="77">
        <v>2024</v>
      </c>
      <c r="E4" s="77" t="s">
        <v>52</v>
      </c>
      <c r="F4" s="77">
        <v>2023</v>
      </c>
      <c r="G4" s="77" t="s">
        <v>52</v>
      </c>
      <c r="H4" s="77" t="s">
        <v>53</v>
      </c>
      <c r="I4" s="78"/>
      <c r="J4" s="244"/>
      <c r="K4" s="236"/>
      <c r="L4" s="236">
        <v>2024</v>
      </c>
      <c r="M4" s="236">
        <v>2023</v>
      </c>
      <c r="N4" s="240" t="s">
        <v>54</v>
      </c>
      <c r="O4" s="240" t="s">
        <v>135</v>
      </c>
      <c r="P4" s="240" t="s">
        <v>103</v>
      </c>
      <c r="R4" s="244"/>
      <c r="S4" s="236"/>
      <c r="T4" s="236">
        <v>2024</v>
      </c>
      <c r="U4" s="236">
        <v>2023</v>
      </c>
      <c r="V4" s="240" t="s">
        <v>54</v>
      </c>
      <c r="W4" s="240" t="s">
        <v>135</v>
      </c>
      <c r="X4" s="240" t="s">
        <v>103</v>
      </c>
    </row>
    <row r="5" spans="2:24" ht="12.75" customHeight="1">
      <c r="B5" s="166">
        <v>1</v>
      </c>
      <c r="C5" s="167" t="s">
        <v>25</v>
      </c>
      <c r="D5" s="168">
        <v>5522</v>
      </c>
      <c r="E5" s="79">
        <v>0.18293854563524931</v>
      </c>
      <c r="F5" s="168">
        <v>4601</v>
      </c>
      <c r="G5" s="79">
        <v>0.20971785404986554</v>
      </c>
      <c r="H5" s="79">
        <v>0.20017387524451213</v>
      </c>
      <c r="J5" s="244"/>
      <c r="K5" s="236"/>
      <c r="L5" s="236"/>
      <c r="M5" s="236"/>
      <c r="N5" s="241"/>
      <c r="O5" s="241"/>
      <c r="P5" s="241"/>
      <c r="R5" s="244"/>
      <c r="S5" s="236"/>
      <c r="T5" s="236"/>
      <c r="U5" s="236"/>
      <c r="V5" s="241"/>
      <c r="W5" s="241"/>
      <c r="X5" s="241"/>
    </row>
    <row r="6" spans="2:24" ht="15">
      <c r="B6" s="169">
        <v>2</v>
      </c>
      <c r="C6" s="170" t="s">
        <v>24</v>
      </c>
      <c r="D6" s="171">
        <v>3633</v>
      </c>
      <c r="E6" s="81">
        <v>0.12035779360609575</v>
      </c>
      <c r="F6" s="171">
        <v>2506</v>
      </c>
      <c r="G6" s="81">
        <v>0.11422580792196545</v>
      </c>
      <c r="H6" s="81">
        <v>0.44972067039106145</v>
      </c>
      <c r="J6" s="82" t="s">
        <v>68</v>
      </c>
      <c r="K6" s="174" t="s">
        <v>25</v>
      </c>
      <c r="L6" s="213">
        <v>2159</v>
      </c>
      <c r="M6" s="213">
        <v>1965</v>
      </c>
      <c r="N6" s="83">
        <v>9.8727735368956848E-2</v>
      </c>
      <c r="O6" s="84"/>
      <c r="P6" s="85"/>
      <c r="R6" s="82" t="s">
        <v>43</v>
      </c>
      <c r="S6" s="174" t="s">
        <v>25</v>
      </c>
      <c r="T6" s="213">
        <v>2200</v>
      </c>
      <c r="U6" s="213">
        <v>2030</v>
      </c>
      <c r="V6" s="83">
        <v>8.3743842364532028E-2</v>
      </c>
      <c r="W6" s="84"/>
      <c r="X6" s="85"/>
    </row>
    <row r="7" spans="2:24" ht="15">
      <c r="B7" s="166">
        <v>3</v>
      </c>
      <c r="C7" s="167" t="s">
        <v>0</v>
      </c>
      <c r="D7" s="168">
        <v>2768</v>
      </c>
      <c r="E7" s="79">
        <v>9.1701176080834848E-2</v>
      </c>
      <c r="F7" s="168">
        <v>2402</v>
      </c>
      <c r="G7" s="79">
        <v>0.10948539131227494</v>
      </c>
      <c r="H7" s="79">
        <v>0.15237302248126561</v>
      </c>
      <c r="J7" s="82"/>
      <c r="K7" s="175" t="s">
        <v>26</v>
      </c>
      <c r="L7" s="214">
        <v>1673</v>
      </c>
      <c r="M7" s="214">
        <v>1206</v>
      </c>
      <c r="N7" s="86">
        <v>0.38723051409618581</v>
      </c>
      <c r="O7" s="87"/>
      <c r="P7" s="88"/>
      <c r="R7" s="82"/>
      <c r="S7" s="175" t="s">
        <v>24</v>
      </c>
      <c r="T7" s="214">
        <v>1169</v>
      </c>
      <c r="U7" s="214">
        <v>720</v>
      </c>
      <c r="V7" s="86">
        <v>0.62361111111111112</v>
      </c>
      <c r="W7" s="87"/>
      <c r="X7" s="88"/>
    </row>
    <row r="8" spans="2:24" ht="15">
      <c r="B8" s="169">
        <v>4</v>
      </c>
      <c r="C8" s="170" t="s">
        <v>26</v>
      </c>
      <c r="D8" s="171">
        <v>1785</v>
      </c>
      <c r="E8" s="81">
        <v>5.9135332118601953E-2</v>
      </c>
      <c r="F8" s="171">
        <v>1241</v>
      </c>
      <c r="G8" s="81">
        <v>5.6565932813710744E-2</v>
      </c>
      <c r="H8" s="81">
        <v>0.43835616438356162</v>
      </c>
      <c r="J8" s="82"/>
      <c r="K8" s="174" t="s">
        <v>24</v>
      </c>
      <c r="L8" s="213">
        <v>1643</v>
      </c>
      <c r="M8" s="213">
        <v>1020</v>
      </c>
      <c r="N8" s="83">
        <v>0.61078431372549025</v>
      </c>
      <c r="O8" s="87"/>
      <c r="P8" s="88"/>
      <c r="R8" s="82"/>
      <c r="S8" s="174" t="s">
        <v>73</v>
      </c>
      <c r="T8" s="213">
        <v>653</v>
      </c>
      <c r="U8" s="213">
        <v>614</v>
      </c>
      <c r="V8" s="83">
        <v>6.3517915309446282E-2</v>
      </c>
      <c r="W8" s="87"/>
      <c r="X8" s="88"/>
    </row>
    <row r="9" spans="2:24">
      <c r="B9" s="166">
        <v>5</v>
      </c>
      <c r="C9" s="167" t="s">
        <v>27</v>
      </c>
      <c r="D9" s="168">
        <v>1348</v>
      </c>
      <c r="E9" s="79">
        <v>4.465794268676495E-2</v>
      </c>
      <c r="F9" s="168">
        <v>983</v>
      </c>
      <c r="G9" s="79">
        <v>4.4806053147363141E-2</v>
      </c>
      <c r="H9" s="79">
        <v>0.37131230925737535</v>
      </c>
      <c r="J9" s="82"/>
      <c r="K9" s="89" t="s">
        <v>100</v>
      </c>
      <c r="L9" s="90">
        <v>7421</v>
      </c>
      <c r="M9" s="90">
        <v>4954</v>
      </c>
      <c r="N9" s="86">
        <v>0.49798142914816301</v>
      </c>
      <c r="O9" s="91"/>
      <c r="P9" s="92"/>
      <c r="R9" s="82"/>
      <c r="S9" s="89" t="s">
        <v>100</v>
      </c>
      <c r="T9" s="90">
        <v>2323</v>
      </c>
      <c r="U9" s="90">
        <v>1821</v>
      </c>
      <c r="V9" s="86">
        <v>0.27567270730367932</v>
      </c>
      <c r="W9" s="91"/>
      <c r="X9" s="92"/>
    </row>
    <row r="10" spans="2:24">
      <c r="B10" s="169">
        <v>6</v>
      </c>
      <c r="C10" s="170" t="s">
        <v>41</v>
      </c>
      <c r="D10" s="171">
        <v>1324</v>
      </c>
      <c r="E10" s="81">
        <v>4.3862845784329967E-2</v>
      </c>
      <c r="F10" s="171">
        <v>938</v>
      </c>
      <c r="G10" s="81">
        <v>4.2754911345093211E-2</v>
      </c>
      <c r="H10" s="81">
        <v>0.41151385927505335</v>
      </c>
      <c r="J10" s="93" t="s">
        <v>68</v>
      </c>
      <c r="K10" s="94"/>
      <c r="L10" s="176">
        <v>12896</v>
      </c>
      <c r="M10" s="176">
        <v>9145</v>
      </c>
      <c r="N10" s="177">
        <v>0.4101694915254237</v>
      </c>
      <c r="O10" s="95">
        <v>0.42723206890839821</v>
      </c>
      <c r="P10" s="95">
        <v>0.41683759515018914</v>
      </c>
      <c r="R10" s="93" t="s">
        <v>58</v>
      </c>
      <c r="S10" s="94"/>
      <c r="T10" s="176">
        <v>6345</v>
      </c>
      <c r="U10" s="176">
        <v>5185</v>
      </c>
      <c r="V10" s="177">
        <v>0.22372227579556414</v>
      </c>
      <c r="W10" s="95">
        <v>0.21020374358124896</v>
      </c>
      <c r="X10" s="95">
        <v>0.23633711655043529</v>
      </c>
    </row>
    <row r="11" spans="2:24" ht="15">
      <c r="B11" s="166">
        <v>7</v>
      </c>
      <c r="C11" s="167" t="s">
        <v>64</v>
      </c>
      <c r="D11" s="168">
        <v>1258</v>
      </c>
      <c r="E11" s="79">
        <v>4.1676329302633756E-2</v>
      </c>
      <c r="F11" s="168">
        <v>802</v>
      </c>
      <c r="G11" s="79">
        <v>3.6555905009344088E-2</v>
      </c>
      <c r="H11" s="79">
        <v>0.56857855361595999</v>
      </c>
      <c r="J11" s="82" t="s">
        <v>69</v>
      </c>
      <c r="K11" s="215" t="s">
        <v>41</v>
      </c>
      <c r="L11" s="213">
        <v>187</v>
      </c>
      <c r="M11" s="213">
        <v>59</v>
      </c>
      <c r="N11" s="83">
        <v>2.1694915254237288</v>
      </c>
      <c r="O11" s="84"/>
      <c r="P11" s="85"/>
      <c r="R11" s="82" t="s">
        <v>44</v>
      </c>
      <c r="S11" s="215" t="s">
        <v>26</v>
      </c>
      <c r="T11" s="213">
        <v>402</v>
      </c>
      <c r="U11" s="213">
        <v>449</v>
      </c>
      <c r="V11" s="83">
        <v>-0.10467706013363032</v>
      </c>
      <c r="W11" s="84"/>
      <c r="X11" s="85"/>
    </row>
    <row r="12" spans="2:24" ht="15">
      <c r="B12" s="169">
        <v>8</v>
      </c>
      <c r="C12" s="170" t="s">
        <v>102</v>
      </c>
      <c r="D12" s="171">
        <v>1215</v>
      </c>
      <c r="E12" s="81">
        <v>4.025178068577108E-2</v>
      </c>
      <c r="F12" s="171">
        <v>661</v>
      </c>
      <c r="G12" s="81">
        <v>3.012899402889831E-2</v>
      </c>
      <c r="H12" s="81">
        <v>0.83812405446293492</v>
      </c>
      <c r="J12" s="82"/>
      <c r="K12" s="216" t="s">
        <v>29</v>
      </c>
      <c r="L12" s="214">
        <v>87</v>
      </c>
      <c r="M12" s="214">
        <v>52</v>
      </c>
      <c r="N12" s="86">
        <v>0.67307692307692313</v>
      </c>
      <c r="O12" s="87"/>
      <c r="P12" s="88"/>
      <c r="R12" s="82"/>
      <c r="S12" s="216" t="s">
        <v>81</v>
      </c>
      <c r="T12" s="214">
        <v>300</v>
      </c>
      <c r="U12" s="214">
        <v>255</v>
      </c>
      <c r="V12" s="86">
        <v>0.17647058823529416</v>
      </c>
      <c r="W12" s="87"/>
      <c r="X12" s="88"/>
    </row>
    <row r="13" spans="2:24" ht="15">
      <c r="B13" s="166">
        <v>9</v>
      </c>
      <c r="C13" s="167" t="s">
        <v>77</v>
      </c>
      <c r="D13" s="168">
        <v>1133</v>
      </c>
      <c r="E13" s="79">
        <v>3.7535199602451552E-2</v>
      </c>
      <c r="F13" s="168">
        <v>804</v>
      </c>
      <c r="G13" s="79">
        <v>3.6647066867222751E-2</v>
      </c>
      <c r="H13" s="79">
        <v>0.40920398009950243</v>
      </c>
      <c r="J13" s="82"/>
      <c r="K13" s="215" t="s">
        <v>138</v>
      </c>
      <c r="L13" s="213">
        <v>37</v>
      </c>
      <c r="M13" s="213">
        <v>18</v>
      </c>
      <c r="N13" s="83">
        <v>1.0555555555555554</v>
      </c>
      <c r="O13" s="87"/>
      <c r="P13" s="88"/>
      <c r="R13" s="82"/>
      <c r="S13" s="215" t="s">
        <v>25</v>
      </c>
      <c r="T13" s="213">
        <v>258</v>
      </c>
      <c r="U13" s="213">
        <v>232</v>
      </c>
      <c r="V13" s="83">
        <v>0.11206896551724133</v>
      </c>
      <c r="W13" s="87"/>
      <c r="X13" s="88"/>
    </row>
    <row r="14" spans="2:24">
      <c r="B14" s="169">
        <v>10</v>
      </c>
      <c r="C14" s="170" t="s">
        <v>148</v>
      </c>
      <c r="D14" s="171">
        <v>1045</v>
      </c>
      <c r="E14" s="81">
        <v>3.4619844293523272E-2</v>
      </c>
      <c r="F14" s="171">
        <v>600</v>
      </c>
      <c r="G14" s="81">
        <v>2.734855736359907E-2</v>
      </c>
      <c r="H14" s="81">
        <v>0.7416666666666667</v>
      </c>
      <c r="J14" s="82"/>
      <c r="K14" s="89" t="s">
        <v>100</v>
      </c>
      <c r="L14" s="90">
        <v>98</v>
      </c>
      <c r="M14" s="90">
        <v>97</v>
      </c>
      <c r="N14" s="86">
        <v>1.0309278350515427E-2</v>
      </c>
      <c r="O14" s="91"/>
      <c r="P14" s="92"/>
      <c r="R14" s="82"/>
      <c r="S14" s="89" t="s">
        <v>100</v>
      </c>
      <c r="T14" s="90">
        <v>776</v>
      </c>
      <c r="U14" s="90">
        <v>670</v>
      </c>
      <c r="V14" s="86">
        <v>0.15820895522388057</v>
      </c>
      <c r="W14" s="91"/>
      <c r="X14" s="92"/>
    </row>
    <row r="15" spans="2:24">
      <c r="B15" s="237" t="s">
        <v>56</v>
      </c>
      <c r="C15" s="237"/>
      <c r="D15" s="96">
        <v>21031</v>
      </c>
      <c r="E15" s="97">
        <v>0.69673678979625631</v>
      </c>
      <c r="F15" s="96">
        <v>15538</v>
      </c>
      <c r="G15" s="97">
        <v>0.70823647385933741</v>
      </c>
      <c r="H15" s="98">
        <v>0.35352040159608711</v>
      </c>
      <c r="J15" s="93" t="s">
        <v>69</v>
      </c>
      <c r="K15" s="94"/>
      <c r="L15" s="176">
        <v>409</v>
      </c>
      <c r="M15" s="176">
        <v>226</v>
      </c>
      <c r="N15" s="177">
        <v>0.80973451327433632</v>
      </c>
      <c r="O15" s="95">
        <v>1.354977637899619E-2</v>
      </c>
      <c r="P15" s="95">
        <v>1.0301289940288984E-2</v>
      </c>
      <c r="R15" s="93" t="s">
        <v>59</v>
      </c>
      <c r="S15" s="94"/>
      <c r="T15" s="176">
        <v>1736</v>
      </c>
      <c r="U15" s="176">
        <v>1606</v>
      </c>
      <c r="V15" s="177">
        <v>8.094645080946461E-2</v>
      </c>
      <c r="W15" s="95">
        <v>5.7512009276130531E-2</v>
      </c>
      <c r="X15" s="95">
        <v>7.3202971876566839E-2</v>
      </c>
    </row>
    <row r="16" spans="2:24" ht="15">
      <c r="B16" s="237" t="s">
        <v>57</v>
      </c>
      <c r="C16" s="237"/>
      <c r="D16" s="96">
        <v>9154</v>
      </c>
      <c r="E16" s="97">
        <v>0.30326321020374358</v>
      </c>
      <c r="F16" s="96">
        <v>6401</v>
      </c>
      <c r="G16" s="97">
        <v>0.29176352614066275</v>
      </c>
      <c r="H16" s="98">
        <v>0.43008904858615837</v>
      </c>
      <c r="J16" s="82" t="s">
        <v>70</v>
      </c>
      <c r="K16" s="174" t="s">
        <v>25</v>
      </c>
      <c r="L16" s="213">
        <v>1295</v>
      </c>
      <c r="M16" s="213">
        <v>941</v>
      </c>
      <c r="N16" s="83">
        <v>0.37619553666312444</v>
      </c>
      <c r="O16" s="84"/>
      <c r="P16" s="85"/>
      <c r="R16" s="82" t="s">
        <v>48</v>
      </c>
      <c r="S16" s="215" t="s">
        <v>25</v>
      </c>
      <c r="T16" s="213">
        <v>343</v>
      </c>
      <c r="U16" s="213">
        <v>236</v>
      </c>
      <c r="V16" s="83">
        <v>0.45338983050847448</v>
      </c>
      <c r="W16" s="84"/>
      <c r="X16" s="85"/>
    </row>
    <row r="17" spans="2:24" ht="15">
      <c r="B17" s="238" t="s">
        <v>55</v>
      </c>
      <c r="C17" s="238"/>
      <c r="D17" s="172">
        <v>30185</v>
      </c>
      <c r="E17" s="99">
        <v>1</v>
      </c>
      <c r="F17" s="172">
        <v>21939</v>
      </c>
      <c r="G17" s="99">
        <v>1.0000000000000013</v>
      </c>
      <c r="H17" s="173">
        <v>0.37586034003372992</v>
      </c>
      <c r="J17" s="82"/>
      <c r="K17" s="175" t="s">
        <v>29</v>
      </c>
      <c r="L17" s="214">
        <v>349</v>
      </c>
      <c r="M17" s="214">
        <v>365</v>
      </c>
      <c r="N17" s="86">
        <v>-4.3835616438356206E-2</v>
      </c>
      <c r="O17" s="87"/>
      <c r="P17" s="88"/>
      <c r="R17" s="82"/>
      <c r="S17" s="216" t="s">
        <v>29</v>
      </c>
      <c r="T17" s="214">
        <v>341</v>
      </c>
      <c r="U17" s="214">
        <v>308</v>
      </c>
      <c r="V17" s="86">
        <v>0.10714285714285721</v>
      </c>
      <c r="W17" s="87"/>
      <c r="X17" s="88"/>
    </row>
    <row r="18" spans="2:24" ht="15">
      <c r="B18" s="239" t="s">
        <v>66</v>
      </c>
      <c r="C18" s="239"/>
      <c r="D18" s="239"/>
      <c r="E18" s="239"/>
      <c r="F18" s="239"/>
      <c r="G18" s="239"/>
      <c r="H18" s="239"/>
      <c r="J18" s="82"/>
      <c r="K18" s="174" t="s">
        <v>146</v>
      </c>
      <c r="L18" s="213">
        <v>304</v>
      </c>
      <c r="M18" s="213">
        <v>123</v>
      </c>
      <c r="N18" s="83">
        <v>1.4715447154471546</v>
      </c>
      <c r="O18" s="87"/>
      <c r="P18" s="88"/>
      <c r="R18" s="82"/>
      <c r="S18" s="215" t="s">
        <v>41</v>
      </c>
      <c r="T18" s="213">
        <v>188</v>
      </c>
      <c r="U18" s="213">
        <v>59</v>
      </c>
      <c r="V18" s="83">
        <v>2.1864406779661016</v>
      </c>
      <c r="W18" s="87"/>
      <c r="X18" s="88"/>
    </row>
    <row r="19" spans="2:24">
      <c r="B19" s="235" t="s">
        <v>39</v>
      </c>
      <c r="C19" s="235"/>
      <c r="D19" s="235"/>
      <c r="E19" s="235"/>
      <c r="F19" s="235"/>
      <c r="G19" s="235"/>
      <c r="H19" s="235"/>
      <c r="J19" s="82"/>
      <c r="K19" s="89" t="s">
        <v>100</v>
      </c>
      <c r="L19" s="90">
        <v>2197</v>
      </c>
      <c r="M19" s="90">
        <v>1417</v>
      </c>
      <c r="N19" s="86">
        <v>0.55045871559633031</v>
      </c>
      <c r="O19" s="91"/>
      <c r="P19" s="92"/>
      <c r="R19" s="82"/>
      <c r="S19" s="89" t="s">
        <v>100</v>
      </c>
      <c r="T19" s="90">
        <v>714</v>
      </c>
      <c r="U19" s="90">
        <v>624</v>
      </c>
      <c r="V19" s="86">
        <v>0.14423076923076916</v>
      </c>
      <c r="W19" s="91"/>
      <c r="X19" s="92"/>
    </row>
    <row r="20" spans="2:24">
      <c r="B20" s="235"/>
      <c r="C20" s="235"/>
      <c r="D20" s="235"/>
      <c r="E20" s="235"/>
      <c r="F20" s="235"/>
      <c r="G20" s="235"/>
      <c r="H20" s="235"/>
      <c r="J20" s="93" t="s">
        <v>70</v>
      </c>
      <c r="K20" s="94"/>
      <c r="L20" s="176">
        <v>4145</v>
      </c>
      <c r="M20" s="176">
        <v>2846</v>
      </c>
      <c r="N20" s="177">
        <v>0.45643007730147578</v>
      </c>
      <c r="O20" s="95">
        <v>0.13731986085804207</v>
      </c>
      <c r="P20" s="95">
        <v>0.12972332376133824</v>
      </c>
      <c r="R20" s="93" t="s">
        <v>63</v>
      </c>
      <c r="S20" s="93"/>
      <c r="T20" s="176">
        <v>1586</v>
      </c>
      <c r="U20" s="176">
        <v>1227</v>
      </c>
      <c r="V20" s="177">
        <v>0.29258353708231466</v>
      </c>
      <c r="W20" s="95">
        <v>5.2542653635911873E-2</v>
      </c>
      <c r="X20" s="95">
        <v>5.5927799808560101E-2</v>
      </c>
    </row>
    <row r="21" spans="2:24" ht="12.75" customHeight="1">
      <c r="J21" s="82" t="s">
        <v>71</v>
      </c>
      <c r="K21" s="215" t="s">
        <v>24</v>
      </c>
      <c r="L21" s="213">
        <v>1105</v>
      </c>
      <c r="M21" s="213">
        <v>823</v>
      </c>
      <c r="N21" s="83">
        <v>0.34264884568651266</v>
      </c>
      <c r="O21" s="84"/>
      <c r="P21" s="85"/>
      <c r="R21" s="82" t="s">
        <v>139</v>
      </c>
      <c r="S21" s="215" t="s">
        <v>0</v>
      </c>
      <c r="T21" s="213">
        <v>1577</v>
      </c>
      <c r="U21" s="213">
        <v>1222</v>
      </c>
      <c r="V21" s="83">
        <v>0.29050736497545016</v>
      </c>
      <c r="W21" s="84"/>
      <c r="X21" s="85"/>
    </row>
    <row r="22" spans="2:24" ht="15">
      <c r="J22" s="82"/>
      <c r="K22" s="216" t="s">
        <v>102</v>
      </c>
      <c r="L22" s="214">
        <v>748</v>
      </c>
      <c r="M22" s="214">
        <v>75</v>
      </c>
      <c r="N22" s="86">
        <v>8.9733333333333327</v>
      </c>
      <c r="O22" s="87"/>
      <c r="P22" s="88"/>
      <c r="R22" s="82"/>
      <c r="S22" s="216" t="s">
        <v>25</v>
      </c>
      <c r="T22" s="214">
        <v>1083</v>
      </c>
      <c r="U22" s="214">
        <v>851</v>
      </c>
      <c r="V22" s="86">
        <v>0.27262044653349005</v>
      </c>
      <c r="W22" s="87"/>
      <c r="X22" s="88"/>
    </row>
    <row r="23" spans="2:24" ht="15">
      <c r="B23" s="100"/>
      <c r="C23" s="100"/>
      <c r="D23" s="100"/>
      <c r="E23" s="100"/>
      <c r="F23" s="100"/>
      <c r="G23" s="100"/>
      <c r="H23" s="100"/>
      <c r="J23" s="82"/>
      <c r="K23" s="215" t="s">
        <v>25</v>
      </c>
      <c r="L23" s="213">
        <v>645</v>
      </c>
      <c r="M23" s="213">
        <v>625</v>
      </c>
      <c r="N23" s="83">
        <v>3.2000000000000028E-2</v>
      </c>
      <c r="O23" s="87"/>
      <c r="P23" s="88"/>
      <c r="R23" s="82"/>
      <c r="S23" s="215" t="s">
        <v>102</v>
      </c>
      <c r="T23" s="213">
        <v>829</v>
      </c>
      <c r="U23" s="213">
        <v>219</v>
      </c>
      <c r="V23" s="83">
        <v>2.7853881278538815</v>
      </c>
      <c r="W23" s="87"/>
      <c r="X23" s="88"/>
    </row>
    <row r="24" spans="2:24">
      <c r="B24" s="100"/>
      <c r="C24" s="100"/>
      <c r="D24" s="100"/>
      <c r="E24" s="100"/>
      <c r="F24" s="100"/>
      <c r="G24" s="100"/>
      <c r="H24" s="100"/>
      <c r="J24" s="82"/>
      <c r="K24" s="89" t="s">
        <v>100</v>
      </c>
      <c r="L24" s="90">
        <v>1469</v>
      </c>
      <c r="M24" s="90">
        <v>1221</v>
      </c>
      <c r="N24" s="86">
        <v>0.20311220311220302</v>
      </c>
      <c r="O24" s="91"/>
      <c r="P24" s="92"/>
      <c r="R24" s="82"/>
      <c r="S24" s="89" t="s">
        <v>100</v>
      </c>
      <c r="T24" s="90">
        <v>3232</v>
      </c>
      <c r="U24" s="90">
        <v>2259</v>
      </c>
      <c r="V24" s="86">
        <v>0.43072155821159797</v>
      </c>
      <c r="W24" s="91"/>
      <c r="X24" s="92"/>
    </row>
    <row r="25" spans="2:24">
      <c r="B25" s="100"/>
      <c r="C25" s="100"/>
      <c r="D25" s="100"/>
      <c r="E25" s="100"/>
      <c r="F25" s="100"/>
      <c r="G25" s="100"/>
      <c r="H25" s="100"/>
      <c r="J25" s="93" t="s">
        <v>71</v>
      </c>
      <c r="K25" s="94"/>
      <c r="L25" s="176">
        <v>3967</v>
      </c>
      <c r="M25" s="176">
        <v>2744</v>
      </c>
      <c r="N25" s="177">
        <v>0.44569970845481044</v>
      </c>
      <c r="O25" s="95">
        <v>0.1314228921649826</v>
      </c>
      <c r="P25" s="95">
        <v>0.12507406900952642</v>
      </c>
      <c r="R25" s="93" t="s">
        <v>140</v>
      </c>
      <c r="S25" s="94"/>
      <c r="T25" s="176">
        <v>6721</v>
      </c>
      <c r="U25" s="176">
        <v>4551</v>
      </c>
      <c r="V25" s="177">
        <v>0.47681828169633045</v>
      </c>
      <c r="W25" s="95">
        <v>0.22266026171939704</v>
      </c>
      <c r="X25" s="95">
        <v>0.20743880760289896</v>
      </c>
    </row>
    <row r="26" spans="2:24" ht="15">
      <c r="B26" s="100"/>
      <c r="C26" s="100"/>
      <c r="D26" s="100"/>
      <c r="E26" s="100"/>
      <c r="F26" s="100"/>
      <c r="G26" s="100"/>
      <c r="H26" s="100"/>
      <c r="J26" s="82" t="s">
        <v>79</v>
      </c>
      <c r="K26" s="174" t="s">
        <v>0</v>
      </c>
      <c r="L26" s="213">
        <v>930</v>
      </c>
      <c r="M26" s="213">
        <v>676</v>
      </c>
      <c r="N26" s="83">
        <v>0.37573964497041423</v>
      </c>
      <c r="O26" s="84"/>
      <c r="P26" s="85"/>
      <c r="R26" s="82" t="s">
        <v>45</v>
      </c>
      <c r="S26" s="215" t="s">
        <v>24</v>
      </c>
      <c r="T26" s="213">
        <v>1468</v>
      </c>
      <c r="U26" s="213">
        <v>921</v>
      </c>
      <c r="V26" s="83">
        <v>0.59391965255157442</v>
      </c>
      <c r="W26" s="84"/>
      <c r="X26" s="85"/>
    </row>
    <row r="27" spans="2:24" ht="15">
      <c r="B27" s="100"/>
      <c r="C27" s="100"/>
      <c r="D27" s="100"/>
      <c r="E27" s="100"/>
      <c r="F27" s="100"/>
      <c r="G27" s="100"/>
      <c r="H27" s="100"/>
      <c r="J27" s="82"/>
      <c r="K27" s="175" t="s">
        <v>25</v>
      </c>
      <c r="L27" s="214">
        <v>636</v>
      </c>
      <c r="M27" s="214">
        <v>413</v>
      </c>
      <c r="N27" s="86">
        <v>0.53995157384987902</v>
      </c>
      <c r="O27" s="87"/>
      <c r="P27" s="88"/>
      <c r="R27" s="82"/>
      <c r="S27" s="216" t="s">
        <v>25</v>
      </c>
      <c r="T27" s="214">
        <v>1077</v>
      </c>
      <c r="U27" s="214">
        <v>852</v>
      </c>
      <c r="V27" s="86">
        <v>0.2640845070422535</v>
      </c>
      <c r="W27" s="87"/>
      <c r="X27" s="88"/>
    </row>
    <row r="28" spans="2:24" ht="15">
      <c r="B28" s="100"/>
      <c r="C28" s="100"/>
      <c r="D28" s="100"/>
      <c r="E28" s="100"/>
      <c r="F28" s="100"/>
      <c r="G28" s="100"/>
      <c r="H28" s="100"/>
      <c r="J28" s="82"/>
      <c r="K28" s="174" t="s">
        <v>24</v>
      </c>
      <c r="L28" s="213">
        <v>572</v>
      </c>
      <c r="M28" s="213">
        <v>448</v>
      </c>
      <c r="N28" s="83">
        <v>0.27678571428571419</v>
      </c>
      <c r="O28" s="87"/>
      <c r="P28" s="88"/>
      <c r="R28" s="82"/>
      <c r="S28" s="215" t="s">
        <v>148</v>
      </c>
      <c r="T28" s="213">
        <v>940</v>
      </c>
      <c r="U28" s="213">
        <v>524</v>
      </c>
      <c r="V28" s="83">
        <v>0.79389312977099236</v>
      </c>
      <c r="W28" s="87"/>
      <c r="X28" s="88"/>
    </row>
    <row r="29" spans="2:24" ht="12.75" customHeight="1">
      <c r="B29" s="100"/>
      <c r="C29" s="100"/>
      <c r="D29" s="100"/>
      <c r="E29" s="100"/>
      <c r="F29" s="100"/>
      <c r="G29" s="100"/>
      <c r="H29" s="100"/>
      <c r="I29" s="101"/>
      <c r="J29" s="82"/>
      <c r="K29" s="89" t="s">
        <v>100</v>
      </c>
      <c r="L29" s="90">
        <v>1942</v>
      </c>
      <c r="M29" s="90">
        <v>1366</v>
      </c>
      <c r="N29" s="86">
        <v>0.42166910688140558</v>
      </c>
      <c r="O29" s="91"/>
      <c r="P29" s="92"/>
      <c r="R29" s="82"/>
      <c r="S29" s="89" t="s">
        <v>100</v>
      </c>
      <c r="T29" s="90">
        <v>5735</v>
      </c>
      <c r="U29" s="90">
        <v>4205</v>
      </c>
      <c r="V29" s="86">
        <v>0.36385255648038051</v>
      </c>
      <c r="W29" s="91"/>
      <c r="X29" s="92"/>
    </row>
    <row r="30" spans="2:24">
      <c r="B30" s="100"/>
      <c r="C30" s="100"/>
      <c r="D30" s="100"/>
      <c r="E30" s="100"/>
      <c r="F30" s="100"/>
      <c r="G30" s="100"/>
      <c r="H30" s="100"/>
      <c r="J30" s="93" t="s">
        <v>79</v>
      </c>
      <c r="K30" s="93"/>
      <c r="L30" s="176">
        <v>4080</v>
      </c>
      <c r="M30" s="176">
        <v>2903</v>
      </c>
      <c r="N30" s="177">
        <v>0.40544264553909759</v>
      </c>
      <c r="O30" s="95">
        <v>0.13516647341394733</v>
      </c>
      <c r="P30" s="95">
        <v>0.13232143671088017</v>
      </c>
      <c r="R30" s="93" t="s">
        <v>60</v>
      </c>
      <c r="S30" s="94"/>
      <c r="T30" s="176">
        <v>9220</v>
      </c>
      <c r="U30" s="176">
        <v>6502</v>
      </c>
      <c r="V30" s="177">
        <v>0.41802522300830525</v>
      </c>
      <c r="W30" s="95">
        <v>0.30544972668543979</v>
      </c>
      <c r="X30" s="95">
        <v>0.29636719996353528</v>
      </c>
    </row>
    <row r="31" spans="2:24" ht="15">
      <c r="B31" s="100"/>
      <c r="C31" s="100"/>
      <c r="D31" s="100"/>
      <c r="E31" s="100"/>
      <c r="F31" s="100"/>
      <c r="G31" s="100"/>
      <c r="H31" s="100"/>
      <c r="J31" s="82" t="s">
        <v>78</v>
      </c>
      <c r="K31" s="174" t="s">
        <v>0</v>
      </c>
      <c r="L31" s="213">
        <v>1542</v>
      </c>
      <c r="M31" s="213">
        <v>1459</v>
      </c>
      <c r="N31" s="83">
        <v>5.6888279643591444E-2</v>
      </c>
      <c r="O31" s="84"/>
      <c r="P31" s="85"/>
      <c r="R31" s="82" t="s">
        <v>46</v>
      </c>
      <c r="S31" s="215" t="s">
        <v>25</v>
      </c>
      <c r="T31" s="213">
        <v>279</v>
      </c>
      <c r="U31" s="213">
        <v>196</v>
      </c>
      <c r="V31" s="83">
        <v>0.42346938775510212</v>
      </c>
      <c r="W31" s="84"/>
      <c r="X31" s="85"/>
    </row>
    <row r="32" spans="2:24" ht="15">
      <c r="B32" s="100"/>
      <c r="C32" s="100"/>
      <c r="D32" s="100"/>
      <c r="E32" s="100"/>
      <c r="F32" s="100"/>
      <c r="G32" s="100"/>
      <c r="H32" s="100"/>
      <c r="J32" s="82"/>
      <c r="K32" s="175" t="s">
        <v>25</v>
      </c>
      <c r="L32" s="214">
        <v>786</v>
      </c>
      <c r="M32" s="214">
        <v>657</v>
      </c>
      <c r="N32" s="86">
        <v>0.19634703196347036</v>
      </c>
      <c r="O32" s="87"/>
      <c r="P32" s="88"/>
      <c r="R32" s="82"/>
      <c r="S32" s="216" t="s">
        <v>28</v>
      </c>
      <c r="T32" s="214">
        <v>210</v>
      </c>
      <c r="U32" s="214">
        <v>65</v>
      </c>
      <c r="V32" s="86">
        <v>2.2307692307692308</v>
      </c>
      <c r="W32" s="87"/>
      <c r="X32" s="88"/>
    </row>
    <row r="33" spans="2:24" ht="15">
      <c r="B33" s="100"/>
      <c r="C33" s="100"/>
      <c r="D33" s="100"/>
      <c r="E33" s="100"/>
      <c r="F33" s="100"/>
      <c r="G33" s="100"/>
      <c r="H33" s="100"/>
      <c r="J33" s="82"/>
      <c r="K33" s="174" t="s">
        <v>81</v>
      </c>
      <c r="L33" s="213">
        <v>509</v>
      </c>
      <c r="M33" s="213">
        <v>403</v>
      </c>
      <c r="N33" s="83">
        <v>0.26302729528535984</v>
      </c>
      <c r="O33" s="87"/>
      <c r="P33" s="88"/>
      <c r="R33" s="82"/>
      <c r="S33" s="215" t="s">
        <v>24</v>
      </c>
      <c r="T33" s="213">
        <v>189</v>
      </c>
      <c r="U33" s="213">
        <v>165</v>
      </c>
      <c r="V33" s="83">
        <v>0.1454545454545455</v>
      </c>
      <c r="W33" s="87"/>
      <c r="X33" s="88"/>
    </row>
    <row r="34" spans="2:24">
      <c r="B34" s="100"/>
      <c r="C34" s="100"/>
      <c r="D34" s="100"/>
      <c r="E34" s="100"/>
      <c r="F34" s="100"/>
      <c r="G34" s="100"/>
      <c r="H34" s="100"/>
      <c r="J34" s="82"/>
      <c r="K34" s="89" t="s">
        <v>100</v>
      </c>
      <c r="L34" s="90">
        <v>1507</v>
      </c>
      <c r="M34" s="90">
        <v>1161</v>
      </c>
      <c r="N34" s="86">
        <v>0.29801894918173999</v>
      </c>
      <c r="O34" s="91"/>
      <c r="P34" s="92"/>
      <c r="R34" s="82"/>
      <c r="S34" s="89" t="s">
        <v>100</v>
      </c>
      <c r="T34" s="90">
        <v>569</v>
      </c>
      <c r="U34" s="90">
        <v>324</v>
      </c>
      <c r="V34" s="86">
        <v>0.75617283950617287</v>
      </c>
      <c r="W34" s="91"/>
      <c r="X34" s="92"/>
    </row>
    <row r="35" spans="2:24">
      <c r="B35" s="100"/>
      <c r="C35" s="100"/>
      <c r="D35" s="100"/>
      <c r="E35" s="100"/>
      <c r="F35" s="100"/>
      <c r="G35" s="100"/>
      <c r="H35" s="100"/>
      <c r="J35" s="93" t="s">
        <v>80</v>
      </c>
      <c r="K35" s="93"/>
      <c r="L35" s="176">
        <v>4344</v>
      </c>
      <c r="M35" s="176">
        <v>3680</v>
      </c>
      <c r="N35" s="177">
        <v>0.18043478260869561</v>
      </c>
      <c r="O35" s="95">
        <v>0.14391253934073214</v>
      </c>
      <c r="P35" s="95">
        <v>0.16773781849674096</v>
      </c>
      <c r="R35" s="93" t="s">
        <v>61</v>
      </c>
      <c r="S35" s="94"/>
      <c r="T35" s="176">
        <v>1247</v>
      </c>
      <c r="U35" s="176">
        <v>750</v>
      </c>
      <c r="V35" s="177">
        <v>0.66266666666666674</v>
      </c>
      <c r="W35" s="95">
        <v>4.1311909889017721E-2</v>
      </c>
      <c r="X35" s="95">
        <v>3.4185696704498836E-2</v>
      </c>
    </row>
    <row r="36" spans="2:24" ht="15">
      <c r="B36" s="100"/>
      <c r="C36" s="100"/>
      <c r="D36" s="100"/>
      <c r="E36" s="100"/>
      <c r="F36" s="100"/>
      <c r="G36" s="100"/>
      <c r="H36" s="100"/>
      <c r="J36" s="82" t="s">
        <v>67</v>
      </c>
      <c r="K36" s="174" t="s">
        <v>99</v>
      </c>
      <c r="L36" s="213">
        <v>93</v>
      </c>
      <c r="M36" s="213">
        <v>92</v>
      </c>
      <c r="N36" s="83">
        <v>1.0869565217391353E-2</v>
      </c>
      <c r="O36" s="84"/>
      <c r="P36" s="85"/>
      <c r="R36" s="82" t="s">
        <v>75</v>
      </c>
      <c r="S36" s="215" t="s">
        <v>27</v>
      </c>
      <c r="T36" s="213">
        <v>101</v>
      </c>
      <c r="U36" s="213">
        <v>77</v>
      </c>
      <c r="V36" s="83">
        <v>0.31168831168831179</v>
      </c>
      <c r="W36" s="84"/>
      <c r="X36" s="85"/>
    </row>
    <row r="37" spans="2:24" ht="12.75" customHeight="1">
      <c r="B37" s="100"/>
      <c r="C37" s="100"/>
      <c r="D37" s="100"/>
      <c r="E37" s="100"/>
      <c r="F37" s="100"/>
      <c r="G37" s="100"/>
      <c r="H37" s="100"/>
      <c r="J37" s="82"/>
      <c r="K37" s="175" t="s">
        <v>0</v>
      </c>
      <c r="L37" s="214">
        <v>70</v>
      </c>
      <c r="M37" s="214">
        <v>54</v>
      </c>
      <c r="N37" s="86">
        <v>0.29629629629629628</v>
      </c>
      <c r="O37" s="87"/>
      <c r="P37" s="88"/>
      <c r="R37" s="82"/>
      <c r="S37" s="216" t="s">
        <v>28</v>
      </c>
      <c r="T37" s="214">
        <v>78</v>
      </c>
      <c r="U37" s="214">
        <v>58</v>
      </c>
      <c r="V37" s="86">
        <v>0.34482758620689657</v>
      </c>
      <c r="W37" s="87"/>
      <c r="X37" s="88"/>
    </row>
    <row r="38" spans="2:24" ht="12.75" customHeight="1">
      <c r="B38" s="100"/>
      <c r="C38" s="100"/>
      <c r="D38" s="100"/>
      <c r="E38" s="100"/>
      <c r="F38" s="100"/>
      <c r="G38" s="100"/>
      <c r="H38" s="100"/>
      <c r="J38" s="82"/>
      <c r="K38" s="174" t="s">
        <v>152</v>
      </c>
      <c r="L38" s="213">
        <v>29</v>
      </c>
      <c r="M38" s="213">
        <v>47</v>
      </c>
      <c r="N38" s="83">
        <v>-0.38297872340425532</v>
      </c>
      <c r="O38" s="87"/>
      <c r="P38" s="88"/>
      <c r="R38" s="82"/>
      <c r="S38" s="215" t="s">
        <v>0</v>
      </c>
      <c r="T38" s="213">
        <v>35</v>
      </c>
      <c r="U38" s="213">
        <v>45</v>
      </c>
      <c r="V38" s="83">
        <v>-0.22222222222222221</v>
      </c>
      <c r="W38" s="87"/>
      <c r="X38" s="88"/>
    </row>
    <row r="39" spans="2:24" ht="12.75" customHeight="1">
      <c r="B39" s="100"/>
      <c r="C39" s="100"/>
      <c r="D39" s="100"/>
      <c r="E39" s="100"/>
      <c r="F39" s="100"/>
      <c r="G39" s="100"/>
      <c r="H39" s="100"/>
      <c r="J39" s="82"/>
      <c r="K39" s="89" t="s">
        <v>100</v>
      </c>
      <c r="L39" s="90">
        <v>152</v>
      </c>
      <c r="M39" s="90">
        <v>202</v>
      </c>
      <c r="N39" s="86">
        <v>-0.24752475247524752</v>
      </c>
      <c r="O39" s="91"/>
      <c r="P39" s="92"/>
      <c r="R39" s="82"/>
      <c r="S39" s="89" t="s">
        <v>100</v>
      </c>
      <c r="T39" s="90">
        <v>14</v>
      </c>
      <c r="U39" s="90">
        <v>8</v>
      </c>
      <c r="V39" s="83">
        <v>0.75</v>
      </c>
      <c r="W39" s="91"/>
      <c r="X39" s="92"/>
    </row>
    <row r="40" spans="2:24" ht="12.75" customHeight="1">
      <c r="B40" s="100"/>
      <c r="C40" s="100"/>
      <c r="D40" s="100"/>
      <c r="E40" s="100"/>
      <c r="F40" s="100"/>
      <c r="G40" s="100"/>
      <c r="H40" s="100"/>
      <c r="J40" s="153" t="s">
        <v>67</v>
      </c>
      <c r="K40" s="154"/>
      <c r="L40" s="176">
        <v>344</v>
      </c>
      <c r="M40" s="176">
        <v>395</v>
      </c>
      <c r="N40" s="177">
        <v>-0.12911392405063293</v>
      </c>
      <c r="O40" s="95">
        <v>1.1396388934901441E-2</v>
      </c>
      <c r="P40" s="95">
        <v>1.8004466931036054E-2</v>
      </c>
      <c r="R40" s="93" t="s">
        <v>76</v>
      </c>
      <c r="S40" s="94"/>
      <c r="T40" s="176">
        <v>228</v>
      </c>
      <c r="U40" s="176">
        <v>188</v>
      </c>
      <c r="V40" s="177">
        <v>0.2127659574468086</v>
      </c>
      <c r="W40" s="95">
        <v>7.5534205731323505E-3</v>
      </c>
      <c r="X40" s="95">
        <v>8.5692146405943748E-3</v>
      </c>
    </row>
    <row r="41" spans="2:24" ht="15">
      <c r="B41" s="100"/>
      <c r="C41" s="100"/>
      <c r="D41" s="100"/>
      <c r="E41" s="100"/>
      <c r="F41" s="100"/>
      <c r="G41" s="100"/>
      <c r="H41" s="100"/>
      <c r="J41" s="102" t="s">
        <v>82</v>
      </c>
      <c r="K41" s="102"/>
      <c r="L41" s="178">
        <v>0</v>
      </c>
      <c r="M41" s="178">
        <v>0</v>
      </c>
      <c r="N41" s="179"/>
      <c r="O41" s="103">
        <v>0</v>
      </c>
      <c r="P41" s="103">
        <v>0</v>
      </c>
      <c r="R41" s="82" t="s">
        <v>47</v>
      </c>
      <c r="S41" s="215" t="s">
        <v>24</v>
      </c>
      <c r="T41" s="213">
        <v>421</v>
      </c>
      <c r="U41" s="213">
        <v>357</v>
      </c>
      <c r="V41" s="83">
        <v>0.17927170868347342</v>
      </c>
      <c r="W41" s="84"/>
      <c r="X41" s="85"/>
    </row>
    <row r="42" spans="2:24" ht="15">
      <c r="B42" s="100"/>
      <c r="C42" s="100"/>
      <c r="D42" s="100"/>
      <c r="E42" s="100"/>
      <c r="F42" s="100"/>
      <c r="G42" s="100"/>
      <c r="H42" s="100"/>
      <c r="J42" s="234" t="s">
        <v>55</v>
      </c>
      <c r="K42" s="234"/>
      <c r="L42" s="172">
        <v>30185</v>
      </c>
      <c r="M42" s="172">
        <v>21939</v>
      </c>
      <c r="N42" s="103">
        <v>0.37586034003372992</v>
      </c>
      <c r="O42" s="104">
        <v>1</v>
      </c>
      <c r="P42" s="104">
        <v>1</v>
      </c>
      <c r="R42" s="82"/>
      <c r="S42" s="216" t="s">
        <v>0</v>
      </c>
      <c r="T42" s="214">
        <v>394</v>
      </c>
      <c r="U42" s="214">
        <v>414</v>
      </c>
      <c r="V42" s="86">
        <v>-4.8309178743961345E-2</v>
      </c>
      <c r="W42" s="87"/>
      <c r="X42" s="88"/>
    </row>
    <row r="43" spans="2:24" ht="15">
      <c r="B43" s="100"/>
      <c r="C43" s="100"/>
      <c r="D43" s="100"/>
      <c r="E43" s="100"/>
      <c r="F43" s="100"/>
      <c r="G43" s="100"/>
      <c r="H43" s="100"/>
      <c r="R43" s="82"/>
      <c r="S43" s="215" t="s">
        <v>64</v>
      </c>
      <c r="T43" s="213">
        <v>393</v>
      </c>
      <c r="U43" s="213">
        <v>231</v>
      </c>
      <c r="V43" s="83">
        <v>0.70129870129870131</v>
      </c>
      <c r="W43" s="87"/>
      <c r="X43" s="88"/>
    </row>
    <row r="44" spans="2:24">
      <c r="B44" s="100"/>
      <c r="C44" s="100"/>
      <c r="D44" s="100"/>
      <c r="E44" s="100"/>
      <c r="F44" s="100"/>
      <c r="G44" s="100"/>
      <c r="H44" s="100"/>
      <c r="R44" s="82"/>
      <c r="S44" s="89" t="s">
        <v>100</v>
      </c>
      <c r="T44" s="90">
        <v>1223</v>
      </c>
      <c r="U44" s="90">
        <v>792</v>
      </c>
      <c r="V44" s="86">
        <v>0.54419191919191912</v>
      </c>
      <c r="W44" s="91"/>
      <c r="X44" s="92"/>
    </row>
    <row r="45" spans="2:24">
      <c r="B45" s="100"/>
      <c r="C45" s="100"/>
      <c r="D45" s="100"/>
      <c r="E45" s="100"/>
      <c r="F45" s="100"/>
      <c r="G45" s="100"/>
      <c r="H45" s="100"/>
      <c r="R45" s="93" t="s">
        <v>62</v>
      </c>
      <c r="S45" s="94"/>
      <c r="T45" s="176">
        <v>2431</v>
      </c>
      <c r="U45" s="176">
        <v>1794</v>
      </c>
      <c r="V45" s="177">
        <v>0.35507246376811596</v>
      </c>
      <c r="W45" s="95">
        <v>8.0536690409143616E-2</v>
      </c>
      <c r="X45" s="95">
        <v>8.1772186517161213E-2</v>
      </c>
    </row>
    <row r="46" spans="2:24">
      <c r="B46" s="100"/>
      <c r="C46" s="100"/>
      <c r="D46" s="100"/>
      <c r="E46" s="100"/>
      <c r="F46" s="100"/>
      <c r="G46" s="100"/>
      <c r="H46" s="100"/>
      <c r="R46" s="102" t="s">
        <v>143</v>
      </c>
      <c r="S46" s="102"/>
      <c r="T46" s="178">
        <v>671</v>
      </c>
      <c r="U46" s="178">
        <v>136</v>
      </c>
      <c r="V46" s="179">
        <v>3.9338235294117645</v>
      </c>
      <c r="W46" s="103">
        <v>2.2229584230578102E-2</v>
      </c>
      <c r="X46" s="103">
        <v>6.1990063357491229E-3</v>
      </c>
    </row>
    <row r="47" spans="2:24">
      <c r="B47" s="100"/>
      <c r="C47" s="100"/>
      <c r="D47" s="100"/>
      <c r="E47" s="100"/>
      <c r="F47" s="100"/>
      <c r="G47" s="100"/>
      <c r="H47" s="100"/>
      <c r="R47" s="234" t="s">
        <v>55</v>
      </c>
      <c r="S47" s="234"/>
      <c r="T47" s="172">
        <v>30185</v>
      </c>
      <c r="U47" s="172">
        <v>21939</v>
      </c>
      <c r="V47" s="179">
        <v>0.37586034003372992</v>
      </c>
      <c r="W47" s="104">
        <v>1</v>
      </c>
      <c r="X47" s="104">
        <v>1</v>
      </c>
    </row>
    <row r="48" spans="2:24">
      <c r="B48" s="100"/>
      <c r="C48" s="100"/>
      <c r="D48" s="100"/>
      <c r="E48" s="100"/>
      <c r="F48" s="100"/>
      <c r="G48" s="100"/>
      <c r="H48" s="100"/>
    </row>
    <row r="49" spans="2:16">
      <c r="B49" s="100"/>
      <c r="C49" s="100"/>
      <c r="D49" s="100"/>
      <c r="E49" s="100"/>
      <c r="F49" s="100"/>
      <c r="G49" s="100"/>
      <c r="H49" s="100"/>
    </row>
    <row r="50" spans="2:16">
      <c r="B50" s="100"/>
      <c r="C50" s="100"/>
      <c r="D50" s="100"/>
      <c r="E50" s="100"/>
      <c r="F50" s="100"/>
      <c r="G50" s="100"/>
      <c r="H50" s="100"/>
    </row>
    <row r="51" spans="2:16">
      <c r="B51" s="100"/>
      <c r="C51" s="100"/>
      <c r="D51" s="100"/>
      <c r="E51" s="100"/>
      <c r="F51" s="100"/>
      <c r="G51" s="100"/>
      <c r="H51" s="100"/>
    </row>
    <row r="52" spans="2:16">
      <c r="B52" s="100"/>
      <c r="C52" s="100"/>
      <c r="D52" s="100"/>
      <c r="E52" s="100"/>
      <c r="F52" s="100"/>
      <c r="G52" s="100"/>
      <c r="H52" s="100"/>
    </row>
    <row r="53" spans="2:16">
      <c r="B53" s="100"/>
      <c r="C53" s="100"/>
      <c r="D53" s="100"/>
      <c r="E53" s="100"/>
      <c r="F53" s="100"/>
      <c r="G53" s="100"/>
      <c r="H53" s="100"/>
    </row>
    <row r="54" spans="2:16">
      <c r="B54" s="100"/>
      <c r="C54" s="100"/>
      <c r="D54" s="100"/>
      <c r="E54" s="100"/>
      <c r="F54" s="100"/>
      <c r="G54" s="100"/>
      <c r="H54" s="100"/>
    </row>
    <row r="55" spans="2:16">
      <c r="B55" s="100"/>
      <c r="C55" s="100"/>
      <c r="D55" s="100"/>
      <c r="E55" s="100"/>
      <c r="F55" s="100"/>
      <c r="G55" s="100"/>
      <c r="H55" s="100"/>
    </row>
    <row r="56" spans="2:16">
      <c r="B56" s="100"/>
      <c r="C56" s="100"/>
      <c r="D56" s="100"/>
      <c r="E56" s="100"/>
      <c r="F56" s="100"/>
      <c r="G56" s="100"/>
      <c r="H56" s="100"/>
    </row>
    <row r="57" spans="2:16">
      <c r="B57" s="100"/>
      <c r="C57" s="100"/>
      <c r="D57" s="100"/>
      <c r="E57" s="100"/>
      <c r="F57" s="100"/>
      <c r="G57" s="100"/>
      <c r="H57" s="100"/>
    </row>
    <row r="58" spans="2:16" ht="12.75" customHeight="1">
      <c r="B58" s="100"/>
      <c r="C58" s="100"/>
      <c r="D58" s="100"/>
      <c r="E58" s="100"/>
      <c r="F58" s="100"/>
      <c r="G58" s="100"/>
      <c r="H58" s="100"/>
    </row>
    <row r="59" spans="2:16">
      <c r="B59" s="100"/>
      <c r="C59" s="100"/>
      <c r="D59" s="100"/>
      <c r="E59" s="100"/>
      <c r="F59" s="100"/>
      <c r="G59" s="100"/>
      <c r="H59" s="100"/>
    </row>
    <row r="60" spans="2:16">
      <c r="B60" s="100"/>
      <c r="C60" s="100"/>
      <c r="D60" s="100"/>
      <c r="E60" s="100"/>
      <c r="F60" s="100"/>
      <c r="G60" s="100"/>
      <c r="H60" s="100"/>
    </row>
    <row r="61" spans="2:16">
      <c r="B61" s="100"/>
      <c r="C61" s="100"/>
      <c r="D61" s="100"/>
      <c r="E61" s="100"/>
      <c r="F61" s="100"/>
      <c r="G61" s="100"/>
      <c r="H61" s="100"/>
    </row>
    <row r="62" spans="2:16">
      <c r="B62" s="100"/>
      <c r="C62" s="100"/>
      <c r="D62" s="100"/>
      <c r="E62" s="100"/>
      <c r="F62" s="100"/>
      <c r="G62" s="100"/>
      <c r="H62" s="100"/>
    </row>
    <row r="63" spans="2:16">
      <c r="B63" s="100"/>
      <c r="C63" s="100"/>
      <c r="D63" s="100"/>
      <c r="E63" s="100"/>
      <c r="F63" s="100"/>
      <c r="G63" s="100"/>
      <c r="H63" s="100"/>
      <c r="J63"/>
      <c r="K63"/>
      <c r="L63"/>
      <c r="M63"/>
      <c r="N63"/>
      <c r="O63"/>
      <c r="P63"/>
    </row>
    <row r="64" spans="2:16">
      <c r="B64" s="100"/>
      <c r="C64" s="100"/>
      <c r="D64" s="100"/>
      <c r="E64" s="100"/>
      <c r="F64" s="100"/>
      <c r="G64" s="100"/>
      <c r="H64" s="100"/>
      <c r="J64"/>
      <c r="K64"/>
      <c r="L64"/>
      <c r="M64"/>
      <c r="N64"/>
      <c r="O64"/>
      <c r="P64"/>
    </row>
    <row r="65" spans="2:16">
      <c r="B65" s="100"/>
      <c r="C65" s="100"/>
      <c r="D65" s="100"/>
      <c r="E65" s="100"/>
      <c r="F65" s="100"/>
      <c r="G65" s="100"/>
      <c r="H65" s="100"/>
      <c r="J65"/>
      <c r="K65"/>
      <c r="L65"/>
      <c r="M65"/>
      <c r="N65"/>
      <c r="O65"/>
      <c r="P65"/>
    </row>
    <row r="66" spans="2:16">
      <c r="B66" s="100"/>
      <c r="C66" s="100"/>
      <c r="D66" s="100"/>
      <c r="E66" s="100"/>
      <c r="F66" s="100"/>
      <c r="G66" s="100"/>
      <c r="H66" s="100"/>
      <c r="J66"/>
      <c r="K66"/>
      <c r="L66"/>
      <c r="M66"/>
      <c r="N66"/>
      <c r="O66"/>
      <c r="P66"/>
    </row>
    <row r="67" spans="2:16">
      <c r="B67" s="100"/>
      <c r="C67" s="100"/>
      <c r="D67" s="100"/>
      <c r="E67" s="100"/>
      <c r="F67" s="100"/>
      <c r="G67" s="100"/>
      <c r="H67" s="100"/>
      <c r="J67"/>
      <c r="K67"/>
      <c r="L67"/>
      <c r="M67"/>
      <c r="N67"/>
      <c r="O67"/>
      <c r="P67"/>
    </row>
    <row r="68" spans="2:16">
      <c r="B68" s="100"/>
      <c r="C68" s="100"/>
      <c r="D68" s="100"/>
      <c r="E68" s="100"/>
      <c r="F68" s="100"/>
      <c r="G68" s="100"/>
      <c r="H68" s="100"/>
      <c r="J68"/>
      <c r="K68"/>
      <c r="L68"/>
      <c r="M68"/>
      <c r="N68"/>
      <c r="O68"/>
      <c r="P68"/>
    </row>
    <row r="69" spans="2:16">
      <c r="B69" s="100"/>
      <c r="C69" s="100"/>
      <c r="D69" s="100"/>
      <c r="E69" s="100"/>
      <c r="F69" s="100"/>
      <c r="G69" s="100"/>
      <c r="H69" s="100"/>
      <c r="J69"/>
      <c r="K69"/>
      <c r="L69"/>
      <c r="M69"/>
      <c r="N69"/>
      <c r="O69"/>
      <c r="P69"/>
    </row>
    <row r="70" spans="2:16">
      <c r="B70" s="100"/>
      <c r="C70" s="100"/>
      <c r="D70" s="100"/>
      <c r="E70" s="100"/>
      <c r="F70" s="100"/>
      <c r="G70" s="100"/>
      <c r="H70" s="100"/>
      <c r="J70"/>
      <c r="K70"/>
      <c r="L70"/>
      <c r="M70"/>
      <c r="N70"/>
      <c r="O70"/>
      <c r="P70"/>
    </row>
    <row r="71" spans="2:16">
      <c r="B71" s="100"/>
      <c r="C71" s="100"/>
      <c r="D71" s="100"/>
      <c r="E71" s="100"/>
      <c r="F71" s="100"/>
      <c r="G71" s="100"/>
      <c r="H71" s="100"/>
      <c r="J71"/>
      <c r="K71"/>
      <c r="L71"/>
      <c r="M71"/>
      <c r="N71"/>
      <c r="O71"/>
      <c r="P71"/>
    </row>
    <row r="72" spans="2:16">
      <c r="B72" s="100"/>
      <c r="C72" s="100"/>
      <c r="D72" s="100"/>
      <c r="E72" s="100"/>
      <c r="F72" s="100"/>
      <c r="G72" s="100"/>
      <c r="H72" s="100"/>
      <c r="J72"/>
      <c r="K72"/>
      <c r="L72"/>
      <c r="M72"/>
      <c r="N72"/>
      <c r="O72"/>
      <c r="P72"/>
    </row>
    <row r="73" spans="2:16">
      <c r="B73" s="100"/>
      <c r="C73" s="100"/>
      <c r="D73" s="100"/>
      <c r="E73" s="100"/>
      <c r="F73" s="100"/>
      <c r="G73" s="100"/>
      <c r="H73" s="100"/>
      <c r="J73"/>
      <c r="K73"/>
      <c r="L73"/>
      <c r="M73"/>
      <c r="N73"/>
      <c r="O73"/>
      <c r="P73"/>
    </row>
    <row r="74" spans="2:16">
      <c r="B74" s="100"/>
      <c r="C74" s="100"/>
      <c r="D74" s="100"/>
      <c r="E74" s="100"/>
      <c r="F74" s="100"/>
      <c r="G74" s="100"/>
      <c r="H74" s="100"/>
      <c r="J74"/>
      <c r="K74"/>
      <c r="L74"/>
      <c r="M74"/>
    </row>
    <row r="75" spans="2:16">
      <c r="B75" s="100"/>
      <c r="C75" s="100"/>
      <c r="D75" s="100"/>
      <c r="E75" s="100"/>
      <c r="F75" s="100"/>
      <c r="G75" s="100"/>
      <c r="H75" s="100"/>
    </row>
    <row r="76" spans="2:16">
      <c r="B76" s="100"/>
      <c r="C76" s="100"/>
      <c r="D76" s="100"/>
      <c r="E76" s="100"/>
      <c r="F76" s="100"/>
      <c r="G76" s="100"/>
      <c r="H76" s="100"/>
    </row>
    <row r="77" spans="2:16">
      <c r="B77" s="100"/>
      <c r="C77" s="100"/>
      <c r="D77" s="100"/>
      <c r="E77" s="100"/>
      <c r="F77" s="100"/>
      <c r="G77" s="100"/>
      <c r="H77" s="100"/>
    </row>
    <row r="78" spans="2:16">
      <c r="B78" s="100"/>
      <c r="C78" s="100"/>
      <c r="D78" s="100"/>
      <c r="E78" s="100"/>
      <c r="F78" s="100"/>
      <c r="G78" s="100"/>
      <c r="H78" s="100"/>
    </row>
    <row r="79" spans="2:16">
      <c r="B79" s="100"/>
      <c r="C79" s="100"/>
      <c r="D79" s="100"/>
      <c r="E79" s="100"/>
      <c r="F79" s="100"/>
      <c r="G79" s="100"/>
      <c r="H79" s="100"/>
    </row>
    <row r="80" spans="2:16">
      <c r="B80" s="100"/>
      <c r="C80" s="100"/>
      <c r="D80" s="100"/>
      <c r="E80" s="100"/>
      <c r="F80" s="100"/>
      <c r="G80" s="100"/>
      <c r="H80" s="100"/>
    </row>
    <row r="81" spans="2:8">
      <c r="B81" s="100"/>
      <c r="C81" s="100"/>
      <c r="D81" s="100"/>
      <c r="E81" s="100"/>
      <c r="F81" s="100"/>
      <c r="G81" s="100"/>
      <c r="H81" s="100"/>
    </row>
    <row r="82" spans="2:8">
      <c r="B82" s="100"/>
      <c r="C82" s="100"/>
      <c r="D82" s="100"/>
      <c r="E82" s="100"/>
      <c r="F82" s="100"/>
      <c r="G82" s="100"/>
      <c r="H82" s="100"/>
    </row>
    <row r="83" spans="2:8">
      <c r="B83" s="100"/>
      <c r="C83" s="100"/>
      <c r="D83" s="100"/>
      <c r="E83" s="100"/>
      <c r="F83" s="100"/>
      <c r="G83" s="100"/>
      <c r="H83" s="100"/>
    </row>
    <row r="84" spans="2:8">
      <c r="B84" s="100"/>
      <c r="C84" s="100"/>
      <c r="D84" s="100"/>
      <c r="E84" s="100"/>
      <c r="F84" s="100"/>
      <c r="G84" s="100"/>
      <c r="H84" s="100"/>
    </row>
    <row r="85" spans="2:8">
      <c r="B85" s="100"/>
      <c r="C85" s="100"/>
      <c r="D85" s="100"/>
      <c r="E85" s="100"/>
      <c r="F85" s="100"/>
      <c r="G85" s="100"/>
      <c r="H85" s="100"/>
    </row>
    <row r="86" spans="2:8">
      <c r="B86" s="100"/>
      <c r="C86" s="100"/>
      <c r="D86" s="100"/>
      <c r="E86" s="100"/>
      <c r="F86" s="100"/>
      <c r="G86" s="100"/>
      <c r="H86" s="100"/>
    </row>
    <row r="87" spans="2:8">
      <c r="B87" s="100"/>
      <c r="C87" s="100"/>
      <c r="D87" s="100"/>
      <c r="E87" s="100"/>
      <c r="F87" s="100"/>
      <c r="G87" s="100"/>
      <c r="H87" s="100"/>
    </row>
    <row r="88" spans="2:8">
      <c r="B88" s="100"/>
      <c r="C88" s="100"/>
      <c r="D88" s="100"/>
      <c r="E88" s="100"/>
      <c r="F88" s="100"/>
      <c r="G88" s="100"/>
      <c r="H88" s="100"/>
    </row>
    <row r="89" spans="2:8">
      <c r="B89" s="100"/>
      <c r="C89" s="100"/>
      <c r="D89" s="100"/>
      <c r="E89" s="100"/>
      <c r="F89" s="100"/>
      <c r="G89" s="100"/>
      <c r="H89" s="100"/>
    </row>
    <row r="90" spans="2:8">
      <c r="B90" s="100"/>
      <c r="C90" s="100"/>
      <c r="D90" s="100"/>
      <c r="E90" s="100"/>
      <c r="F90" s="100"/>
      <c r="G90" s="100"/>
      <c r="H90" s="100"/>
    </row>
    <row r="91" spans="2:8">
      <c r="B91" s="100"/>
      <c r="C91" s="100"/>
      <c r="D91" s="100"/>
      <c r="E91" s="100"/>
      <c r="F91" s="100"/>
      <c r="G91" s="100"/>
      <c r="H91" s="100"/>
    </row>
    <row r="92" spans="2:8">
      <c r="B92" s="100"/>
      <c r="C92" s="100"/>
      <c r="D92" s="100"/>
      <c r="E92" s="100"/>
      <c r="F92" s="100"/>
      <c r="G92" s="100"/>
      <c r="H92" s="100"/>
    </row>
    <row r="93" spans="2:8">
      <c r="B93" s="100"/>
      <c r="C93" s="100"/>
      <c r="D93" s="100"/>
      <c r="E93" s="100"/>
      <c r="F93" s="100"/>
      <c r="G93" s="100"/>
      <c r="H93" s="100"/>
    </row>
    <row r="94" spans="2:8">
      <c r="B94" s="100"/>
      <c r="C94" s="100"/>
      <c r="D94" s="100"/>
      <c r="E94" s="100"/>
      <c r="F94" s="100"/>
      <c r="G94" s="100"/>
      <c r="H94" s="100"/>
    </row>
    <row r="95" spans="2:8">
      <c r="B95" s="100"/>
      <c r="C95" s="100"/>
      <c r="D95" s="100"/>
      <c r="E95" s="100"/>
      <c r="F95" s="100"/>
      <c r="G95" s="100"/>
      <c r="H95" s="100"/>
    </row>
    <row r="96" spans="2:8">
      <c r="B96" s="100"/>
      <c r="C96" s="100"/>
      <c r="D96" s="100"/>
      <c r="E96" s="100"/>
      <c r="F96" s="100"/>
      <c r="G96" s="100"/>
      <c r="H96" s="100"/>
    </row>
    <row r="97" spans="2:8">
      <c r="B97" s="100"/>
      <c r="C97" s="100"/>
      <c r="D97" s="100"/>
      <c r="E97" s="100"/>
      <c r="F97" s="100"/>
      <c r="G97" s="100"/>
      <c r="H97" s="100"/>
    </row>
    <row r="98" spans="2:8">
      <c r="B98" s="100"/>
      <c r="C98" s="100"/>
      <c r="D98" s="100"/>
      <c r="E98" s="100"/>
      <c r="F98" s="100"/>
      <c r="G98" s="100"/>
      <c r="H98" s="100"/>
    </row>
    <row r="99" spans="2:8">
      <c r="B99" s="100"/>
      <c r="C99" s="100"/>
      <c r="D99" s="100"/>
      <c r="E99" s="100"/>
      <c r="F99" s="100"/>
      <c r="G99" s="100"/>
      <c r="H99" s="100"/>
    </row>
    <row r="100" spans="2:8">
      <c r="B100" s="100"/>
      <c r="C100" s="100"/>
      <c r="D100" s="100"/>
      <c r="E100" s="100"/>
      <c r="F100" s="100"/>
      <c r="G100" s="100"/>
      <c r="H100" s="100"/>
    </row>
    <row r="124" spans="3:3">
      <c r="C124" s="105"/>
    </row>
    <row r="136" spans="3:3">
      <c r="C136" s="105"/>
    </row>
    <row r="139" spans="3:3">
      <c r="C139" s="105"/>
    </row>
    <row r="140" spans="3:3">
      <c r="C140" s="105"/>
    </row>
    <row r="143" spans="3:3">
      <c r="C143" s="105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8" t="s">
        <v>115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06" t="s">
        <v>33</v>
      </c>
      <c r="C3" s="107" t="s">
        <v>6</v>
      </c>
      <c r="D3" s="107" t="s">
        <v>7</v>
      </c>
      <c r="E3" s="106" t="s">
        <v>1</v>
      </c>
      <c r="F3" s="106" t="s">
        <v>8</v>
      </c>
      <c r="G3" s="106" t="s">
        <v>9</v>
      </c>
      <c r="H3" s="106" t="s">
        <v>10</v>
      </c>
      <c r="I3" s="106" t="s">
        <v>11</v>
      </c>
      <c r="J3" s="106" t="s">
        <v>12</v>
      </c>
      <c r="K3" s="106" t="s">
        <v>13</v>
      </c>
      <c r="L3" s="106" t="s">
        <v>14</v>
      </c>
      <c r="M3" s="106" t="s">
        <v>15</v>
      </c>
      <c r="N3" s="106" t="s">
        <v>16</v>
      </c>
      <c r="O3" s="106" t="s">
        <v>4</v>
      </c>
      <c r="P3" s="55"/>
    </row>
    <row r="4" spans="2:19" hidden="1">
      <c r="B4" s="60">
        <v>2006</v>
      </c>
      <c r="C4" s="60">
        <v>93</v>
      </c>
      <c r="D4" s="60">
        <v>133</v>
      </c>
      <c r="E4" s="60">
        <v>393</v>
      </c>
      <c r="F4" s="60">
        <v>804</v>
      </c>
      <c r="G4" s="60">
        <v>787</v>
      </c>
      <c r="H4" s="60">
        <v>708</v>
      </c>
      <c r="I4" s="60">
        <v>655</v>
      </c>
      <c r="J4" s="60">
        <v>503</v>
      </c>
      <c r="K4" s="60">
        <v>360</v>
      </c>
      <c r="L4" s="60">
        <v>242</v>
      </c>
      <c r="M4" s="60">
        <v>173</v>
      </c>
      <c r="N4" s="60">
        <v>264</v>
      </c>
      <c r="O4" s="60">
        <v>5115</v>
      </c>
      <c r="P4" s="55"/>
    </row>
    <row r="5" spans="2:19" s="9" customFormat="1" hidden="1">
      <c r="B5" s="59">
        <v>2007</v>
      </c>
      <c r="C5" s="59">
        <v>227</v>
      </c>
      <c r="D5" s="59">
        <v>244</v>
      </c>
      <c r="E5" s="59">
        <v>762</v>
      </c>
      <c r="F5" s="59">
        <v>1121</v>
      </c>
      <c r="G5" s="59">
        <v>1095</v>
      </c>
      <c r="H5" s="59">
        <v>910</v>
      </c>
      <c r="I5" s="59">
        <v>944</v>
      </c>
      <c r="J5" s="59">
        <v>862</v>
      </c>
      <c r="K5" s="59">
        <v>484</v>
      </c>
      <c r="L5" s="59">
        <v>386</v>
      </c>
      <c r="M5" s="59">
        <v>171</v>
      </c>
      <c r="N5" s="59">
        <v>368</v>
      </c>
      <c r="O5" s="60">
        <v>7574</v>
      </c>
      <c r="P5" s="58"/>
      <c r="S5" s="108"/>
    </row>
    <row r="6" spans="2:19" s="9" customFormat="1">
      <c r="B6" s="59">
        <v>2020</v>
      </c>
      <c r="C6" s="186">
        <v>649</v>
      </c>
      <c r="D6" s="186">
        <v>863</v>
      </c>
      <c r="E6" s="186">
        <v>807</v>
      </c>
      <c r="F6" s="186">
        <v>811</v>
      </c>
      <c r="G6" s="186">
        <v>1953</v>
      </c>
      <c r="H6" s="186">
        <v>2303</v>
      </c>
      <c r="I6" s="186">
        <v>2338</v>
      </c>
      <c r="J6" s="186">
        <v>1964</v>
      </c>
      <c r="K6" s="186">
        <v>1552</v>
      </c>
      <c r="L6" s="186">
        <v>952</v>
      </c>
      <c r="M6" s="186">
        <v>1104</v>
      </c>
      <c r="N6" s="186">
        <v>3044</v>
      </c>
      <c r="O6" s="184">
        <v>19171</v>
      </c>
      <c r="P6" s="61"/>
      <c r="S6" s="108"/>
    </row>
    <row r="7" spans="2:19" s="9" customFormat="1">
      <c r="B7" s="59">
        <v>2021</v>
      </c>
      <c r="C7" s="186">
        <v>301</v>
      </c>
      <c r="D7" s="186">
        <v>401</v>
      </c>
      <c r="E7" s="186">
        <v>902</v>
      </c>
      <c r="F7" s="186">
        <v>1140</v>
      </c>
      <c r="G7" s="186">
        <v>1457</v>
      </c>
      <c r="H7" s="186">
        <v>1691</v>
      </c>
      <c r="I7" s="186">
        <v>1693</v>
      </c>
      <c r="J7" s="186">
        <v>1475</v>
      </c>
      <c r="K7" s="186">
        <v>1097</v>
      </c>
      <c r="L7" s="186">
        <v>849</v>
      </c>
      <c r="M7" s="186">
        <v>671</v>
      </c>
      <c r="N7" s="186">
        <v>1033</v>
      </c>
      <c r="O7" s="184">
        <v>18340</v>
      </c>
      <c r="P7" s="61"/>
      <c r="S7" s="108"/>
    </row>
    <row r="8" spans="2:19" s="9" customFormat="1">
      <c r="B8" s="59">
        <v>2022</v>
      </c>
      <c r="C8" s="186">
        <v>355</v>
      </c>
      <c r="D8" s="186">
        <v>496</v>
      </c>
      <c r="E8" s="186">
        <v>1041</v>
      </c>
      <c r="F8" s="186">
        <v>1207</v>
      </c>
      <c r="G8" s="186">
        <v>1469</v>
      </c>
      <c r="H8" s="186">
        <v>1513</v>
      </c>
      <c r="I8" s="186">
        <v>1390</v>
      </c>
      <c r="J8" s="186">
        <v>1276</v>
      </c>
      <c r="K8" s="186">
        <v>965</v>
      </c>
      <c r="L8" s="186">
        <v>697</v>
      </c>
      <c r="M8" s="186">
        <v>562</v>
      </c>
      <c r="N8" s="186">
        <v>443</v>
      </c>
      <c r="O8" s="184">
        <f t="shared" ref="O8:O10" si="0">SUM(C8:N8)</f>
        <v>11414</v>
      </c>
      <c r="P8" s="61"/>
      <c r="S8" s="108"/>
    </row>
    <row r="9" spans="2:19" s="9" customFormat="1">
      <c r="B9" s="59">
        <v>2023</v>
      </c>
      <c r="C9" s="186">
        <v>440</v>
      </c>
      <c r="D9" s="186">
        <v>501</v>
      </c>
      <c r="E9" s="186">
        <v>912</v>
      </c>
      <c r="F9" s="186">
        <v>1115</v>
      </c>
      <c r="G9" s="186">
        <v>1291</v>
      </c>
      <c r="H9" s="186">
        <v>1359</v>
      </c>
      <c r="I9" s="186">
        <v>1269</v>
      </c>
      <c r="J9" s="186">
        <v>1244</v>
      </c>
      <c r="K9" s="186">
        <v>1153</v>
      </c>
      <c r="L9" s="186">
        <v>813</v>
      </c>
      <c r="M9" s="186">
        <v>482</v>
      </c>
      <c r="N9" s="186">
        <v>282</v>
      </c>
      <c r="O9" s="184">
        <f t="shared" ref="O9" si="1">SUM(C9:N9)</f>
        <v>10861</v>
      </c>
      <c r="P9" s="61"/>
      <c r="S9" s="108"/>
    </row>
    <row r="10" spans="2:19">
      <c r="B10" s="109">
        <v>2024</v>
      </c>
      <c r="C10" s="185">
        <v>381</v>
      </c>
      <c r="D10" s="185">
        <v>660</v>
      </c>
      <c r="E10" s="185">
        <v>1134</v>
      </c>
      <c r="F10" s="185">
        <v>1545</v>
      </c>
      <c r="G10" s="185">
        <v>1609</v>
      </c>
      <c r="H10" s="109">
        <v>1648</v>
      </c>
      <c r="I10" s="185">
        <v>1808</v>
      </c>
      <c r="J10" s="185">
        <v>1593</v>
      </c>
      <c r="K10" s="185"/>
      <c r="L10" s="185"/>
      <c r="M10" s="185"/>
      <c r="N10" s="185"/>
      <c r="O10" s="185">
        <f t="shared" si="0"/>
        <v>10378</v>
      </c>
      <c r="P10" s="8"/>
    </row>
    <row r="11" spans="2:19">
      <c r="B11" s="62" t="s">
        <v>116</v>
      </c>
      <c r="C11" s="110">
        <f t="shared" ref="C11:E11" si="2">+C10/C9-1</f>
        <v>-0.13409090909090904</v>
      </c>
      <c r="D11" s="110">
        <f t="shared" si="2"/>
        <v>0.31736526946107779</v>
      </c>
      <c r="E11" s="110">
        <f t="shared" si="2"/>
        <v>0.24342105263157898</v>
      </c>
      <c r="F11" s="110">
        <v>0.38565022421524664</v>
      </c>
      <c r="G11" s="110">
        <v>0.24632068164213794</v>
      </c>
      <c r="H11" s="110">
        <v>0.21265636497424567</v>
      </c>
      <c r="I11" s="110">
        <v>0.42474389282899927</v>
      </c>
      <c r="J11" s="110">
        <v>0.28054662379421225</v>
      </c>
      <c r="K11" s="110"/>
      <c r="L11" s="110"/>
      <c r="M11" s="110"/>
      <c r="N11" s="110"/>
      <c r="O11" s="111">
        <v>0.27634977247571024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12"/>
    </row>
    <row r="13" spans="2:19" ht="24" customHeight="1">
      <c r="B13" s="230" t="s">
        <v>5</v>
      </c>
      <c r="C13" s="246" t="str">
        <f>'R_MC NEW 2024vs2023'!C13:D13</f>
        <v>AUGUST</v>
      </c>
      <c r="D13" s="246"/>
      <c r="E13" s="247" t="s">
        <v>30</v>
      </c>
      <c r="F13" s="248" t="str">
        <f>'R_PTW 2024vs2023'!F9:G9</f>
        <v>JANUARY-AUGUST</v>
      </c>
      <c r="G13" s="248"/>
      <c r="H13" s="247" t="s">
        <v>30</v>
      </c>
      <c r="I13" s="8"/>
      <c r="J13" s="8"/>
      <c r="K13" s="8"/>
      <c r="L13" s="8"/>
      <c r="M13" s="8"/>
      <c r="N13" s="8"/>
      <c r="O13" s="112"/>
    </row>
    <row r="14" spans="2:19" ht="21" customHeight="1">
      <c r="B14" s="230"/>
      <c r="C14" s="67">
        <f>'R_MC NEW 2024vs2023'!C14</f>
        <v>2024</v>
      </c>
      <c r="D14" s="67">
        <f>'R_MC NEW 2024vs2023'!D14</f>
        <v>2023</v>
      </c>
      <c r="E14" s="247"/>
      <c r="F14" s="67">
        <f>'R_MC NEW 2024vs2023'!F14</f>
        <v>2024</v>
      </c>
      <c r="G14" s="67">
        <f>'R_MC NEW 2024vs2023'!G14</f>
        <v>2023</v>
      </c>
      <c r="H14" s="247"/>
      <c r="I14" s="8"/>
      <c r="J14" s="8"/>
      <c r="K14" s="8"/>
      <c r="L14" s="8"/>
      <c r="M14" s="8"/>
      <c r="N14" s="8"/>
      <c r="O14" s="112"/>
    </row>
    <row r="15" spans="2:19" ht="19.5" customHeight="1">
      <c r="B15" s="113" t="s">
        <v>35</v>
      </c>
      <c r="C15" s="69">
        <v>1593</v>
      </c>
      <c r="D15" s="69">
        <v>1244</v>
      </c>
      <c r="E15" s="70">
        <v>0.28054662379421225</v>
      </c>
      <c r="F15" s="69">
        <v>10378</v>
      </c>
      <c r="G15" s="68">
        <v>8131</v>
      </c>
      <c r="H15" s="70">
        <v>0.27634977247571024</v>
      </c>
      <c r="I15" s="8"/>
      <c r="J15" s="8"/>
      <c r="K15" s="8"/>
      <c r="L15" s="8"/>
      <c r="M15" s="8"/>
      <c r="N15" s="8"/>
      <c r="O15" s="112"/>
    </row>
    <row r="41" spans="2:16">
      <c r="B41" s="245" t="s">
        <v>66</v>
      </c>
      <c r="C41" s="245"/>
      <c r="D41" s="245"/>
      <c r="E41" s="245"/>
      <c r="F41" s="245"/>
      <c r="G41" s="245"/>
      <c r="H41" s="24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14">
        <v>316</v>
      </c>
      <c r="D48" s="115">
        <v>531</v>
      </c>
      <c r="E48" s="115">
        <v>826</v>
      </c>
      <c r="F48" s="115">
        <v>728</v>
      </c>
      <c r="G48" s="115">
        <v>677</v>
      </c>
      <c r="H48" s="115">
        <v>632</v>
      </c>
      <c r="I48" s="115">
        <v>583</v>
      </c>
      <c r="J48" s="115">
        <v>390</v>
      </c>
      <c r="K48" s="115">
        <v>402</v>
      </c>
      <c r="L48" s="116">
        <v>205</v>
      </c>
      <c r="M48" s="117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18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52"/>
      <c r="C1" s="252"/>
      <c r="D1" s="252"/>
      <c r="E1" s="252"/>
      <c r="F1" s="252"/>
      <c r="G1" s="252"/>
      <c r="H1" s="252"/>
      <c r="I1" s="119"/>
      <c r="J1" s="119"/>
      <c r="K1" s="119"/>
      <c r="L1" s="119"/>
    </row>
    <row r="2" spans="2:12" ht="14.25">
      <c r="B2" s="243" t="s">
        <v>141</v>
      </c>
      <c r="C2" s="243"/>
      <c r="D2" s="243"/>
      <c r="E2" s="243"/>
      <c r="F2" s="243"/>
      <c r="G2" s="243"/>
      <c r="H2" s="243"/>
      <c r="I2" s="249"/>
      <c r="J2" s="249"/>
      <c r="K2" s="249"/>
      <c r="L2" s="249"/>
    </row>
    <row r="3" spans="2:12" ht="24" customHeight="1">
      <c r="B3" s="244" t="s">
        <v>49</v>
      </c>
      <c r="C3" s="236" t="s">
        <v>50</v>
      </c>
      <c r="D3" s="236" t="str">
        <f>'R_MC 2024 rankings'!D3:H3</f>
        <v>January-August</v>
      </c>
      <c r="E3" s="236"/>
      <c r="F3" s="236"/>
      <c r="G3" s="236"/>
      <c r="H3" s="236"/>
      <c r="I3" s="120"/>
      <c r="J3" s="121"/>
      <c r="K3" s="121"/>
      <c r="L3" s="121"/>
    </row>
    <row r="4" spans="2:12">
      <c r="B4" s="244"/>
      <c r="C4" s="236"/>
      <c r="D4" s="80">
        <v>2024</v>
      </c>
      <c r="E4" s="80" t="s">
        <v>52</v>
      </c>
      <c r="F4" s="80">
        <v>2023</v>
      </c>
      <c r="G4" s="80" t="s">
        <v>52</v>
      </c>
      <c r="H4" s="80" t="s">
        <v>53</v>
      </c>
      <c r="J4" s="6"/>
      <c r="K4" s="6"/>
      <c r="L4" s="6"/>
    </row>
    <row r="5" spans="2:12">
      <c r="B5" s="166">
        <v>1</v>
      </c>
      <c r="C5" s="167" t="s">
        <v>26</v>
      </c>
      <c r="D5" s="168">
        <v>2296</v>
      </c>
      <c r="E5" s="79">
        <v>0.2212372326074388</v>
      </c>
      <c r="F5" s="168">
        <v>1902</v>
      </c>
      <c r="G5" s="79">
        <v>0.23391956708891895</v>
      </c>
      <c r="H5" s="122">
        <v>0.20715036803364884</v>
      </c>
      <c r="J5" s="6"/>
      <c r="K5" s="6"/>
      <c r="L5" s="6"/>
    </row>
    <row r="6" spans="2:12">
      <c r="B6" s="169">
        <v>2</v>
      </c>
      <c r="C6" s="170" t="s">
        <v>41</v>
      </c>
      <c r="D6" s="171">
        <v>1430</v>
      </c>
      <c r="E6" s="81">
        <v>0.13779148198111391</v>
      </c>
      <c r="F6" s="171">
        <v>1101</v>
      </c>
      <c r="G6" s="81">
        <v>0.13540769893002091</v>
      </c>
      <c r="H6" s="123">
        <v>0.29881925522252506</v>
      </c>
      <c r="J6" s="6"/>
      <c r="K6" s="6"/>
      <c r="L6" s="6"/>
    </row>
    <row r="7" spans="2:12">
      <c r="B7" s="166">
        <v>3</v>
      </c>
      <c r="C7" s="167" t="s">
        <v>74</v>
      </c>
      <c r="D7" s="168">
        <v>911</v>
      </c>
      <c r="E7" s="79">
        <v>8.7781846213143194E-2</v>
      </c>
      <c r="F7" s="168">
        <v>619</v>
      </c>
      <c r="G7" s="79">
        <v>7.6128397491083508E-2</v>
      </c>
      <c r="H7" s="122">
        <v>0.47172859450726978</v>
      </c>
      <c r="J7" s="6"/>
      <c r="K7" s="6"/>
      <c r="L7" s="6"/>
    </row>
    <row r="8" spans="2:12">
      <c r="B8" s="169">
        <v>4</v>
      </c>
      <c r="C8" s="170" t="s">
        <v>64</v>
      </c>
      <c r="D8" s="171">
        <v>745</v>
      </c>
      <c r="E8" s="81">
        <v>7.1786471381769121E-2</v>
      </c>
      <c r="F8" s="171">
        <v>938</v>
      </c>
      <c r="G8" s="81">
        <v>0.11536096421104415</v>
      </c>
      <c r="H8" s="123">
        <v>-0.20575692963752668</v>
      </c>
      <c r="J8" s="6"/>
      <c r="K8" s="6"/>
      <c r="L8" s="6"/>
    </row>
    <row r="9" spans="2:12">
      <c r="B9" s="166">
        <v>5</v>
      </c>
      <c r="C9" s="167" t="s">
        <v>96</v>
      </c>
      <c r="D9" s="168">
        <v>593</v>
      </c>
      <c r="E9" s="79">
        <v>5.7140104066294085E-2</v>
      </c>
      <c r="F9" s="168">
        <v>419</v>
      </c>
      <c r="G9" s="79">
        <v>5.1531176977001596E-2</v>
      </c>
      <c r="H9" s="122">
        <v>0.41527446300715987</v>
      </c>
      <c r="J9" s="6"/>
      <c r="K9" s="6"/>
      <c r="L9" s="6"/>
    </row>
    <row r="10" spans="2:12">
      <c r="B10" s="169">
        <v>6</v>
      </c>
      <c r="C10" s="170" t="s">
        <v>72</v>
      </c>
      <c r="D10" s="171">
        <v>485</v>
      </c>
      <c r="E10" s="81">
        <v>4.6733474657930235E-2</v>
      </c>
      <c r="F10" s="171">
        <v>530</v>
      </c>
      <c r="G10" s="81">
        <v>6.5182634362317055E-2</v>
      </c>
      <c r="H10" s="123">
        <v>-8.4905660377358472E-2</v>
      </c>
      <c r="J10" s="6"/>
      <c r="K10" s="6"/>
      <c r="L10" s="6"/>
    </row>
    <row r="11" spans="2:12">
      <c r="B11" s="166">
        <v>7</v>
      </c>
      <c r="C11" s="167" t="s">
        <v>147</v>
      </c>
      <c r="D11" s="168">
        <v>442</v>
      </c>
      <c r="E11" s="79">
        <v>4.259009443052611E-2</v>
      </c>
      <c r="F11" s="168">
        <v>69</v>
      </c>
      <c r="G11" s="79">
        <v>8.4860410773582584E-3</v>
      </c>
      <c r="H11" s="122">
        <v>5.4057971014492754</v>
      </c>
      <c r="J11" s="6"/>
      <c r="K11" s="6"/>
      <c r="L11" s="6"/>
    </row>
    <row r="12" spans="2:12">
      <c r="B12" s="169">
        <v>8</v>
      </c>
      <c r="C12" s="170" t="s">
        <v>144</v>
      </c>
      <c r="D12" s="171">
        <v>429</v>
      </c>
      <c r="E12" s="81">
        <v>4.1337444594334166E-2</v>
      </c>
      <c r="F12" s="171">
        <v>219</v>
      </c>
      <c r="G12" s="81">
        <v>2.6933956462919691E-2</v>
      </c>
      <c r="H12" s="123">
        <v>0.95890410958904115</v>
      </c>
      <c r="J12" s="6"/>
      <c r="K12" s="6"/>
      <c r="L12" s="6"/>
    </row>
    <row r="13" spans="2:12">
      <c r="B13" s="166">
        <v>9</v>
      </c>
      <c r="C13" s="167" t="s">
        <v>145</v>
      </c>
      <c r="D13" s="168">
        <v>283</v>
      </c>
      <c r="E13" s="79">
        <v>2.7269223357101562E-2</v>
      </c>
      <c r="F13" s="168">
        <v>221</v>
      </c>
      <c r="G13" s="79">
        <v>2.7179928668060509E-2</v>
      </c>
      <c r="H13" s="122">
        <v>0.28054298642533926</v>
      </c>
      <c r="J13" s="6"/>
      <c r="K13" s="6"/>
      <c r="L13" s="6"/>
    </row>
    <row r="14" spans="2:12">
      <c r="B14" s="169">
        <v>10</v>
      </c>
      <c r="C14" s="170" t="s">
        <v>153</v>
      </c>
      <c r="D14" s="171">
        <v>210</v>
      </c>
      <c r="E14" s="81">
        <v>2.0235112738485259E-2</v>
      </c>
      <c r="F14" s="171">
        <v>29</v>
      </c>
      <c r="G14" s="81">
        <v>3.5665969745418769E-3</v>
      </c>
      <c r="H14" s="123">
        <v>6.2413793103448274</v>
      </c>
      <c r="J14" s="6"/>
      <c r="K14" s="6"/>
      <c r="L14" s="6"/>
    </row>
    <row r="15" spans="2:12">
      <c r="B15" s="237" t="s">
        <v>84</v>
      </c>
      <c r="C15" s="237"/>
      <c r="D15" s="96">
        <v>7824</v>
      </c>
      <c r="E15" s="97">
        <v>0.75390248602813636</v>
      </c>
      <c r="F15" s="96">
        <v>6047</v>
      </c>
      <c r="G15" s="97">
        <v>0.74369696224326665</v>
      </c>
      <c r="H15" s="98">
        <v>0.29386472631056715</v>
      </c>
    </row>
    <row r="16" spans="2:12">
      <c r="B16" s="237" t="s">
        <v>83</v>
      </c>
      <c r="C16" s="237"/>
      <c r="D16" s="96">
        <v>2554</v>
      </c>
      <c r="E16" s="97">
        <v>0.24609751397186355</v>
      </c>
      <c r="F16" s="96">
        <v>2084</v>
      </c>
      <c r="G16" s="97">
        <v>0.25630303775673347</v>
      </c>
      <c r="H16" s="98">
        <v>0.22552783109404984</v>
      </c>
      <c r="I16" s="124"/>
    </row>
    <row r="17" spans="2:8">
      <c r="B17" s="238" t="s">
        <v>4</v>
      </c>
      <c r="C17" s="238"/>
      <c r="D17" s="172">
        <v>10378</v>
      </c>
      <c r="E17" s="99">
        <v>0.99999999999999911</v>
      </c>
      <c r="F17" s="172">
        <v>8131</v>
      </c>
      <c r="G17" s="99">
        <v>1.0000000000000011</v>
      </c>
      <c r="H17" s="173">
        <v>0.27634977247571024</v>
      </c>
    </row>
    <row r="18" spans="2:8" ht="12.75" customHeight="1">
      <c r="B18" s="250" t="s">
        <v>66</v>
      </c>
      <c r="C18" s="250"/>
      <c r="D18" s="250"/>
      <c r="E18" s="250"/>
      <c r="F18" s="250"/>
      <c r="G18" s="250"/>
      <c r="H18" s="250"/>
    </row>
    <row r="19" spans="2:8">
      <c r="B19" s="251" t="s">
        <v>39</v>
      </c>
      <c r="C19" s="251"/>
      <c r="D19" s="251"/>
      <c r="E19" s="251"/>
      <c r="F19" s="251"/>
      <c r="G19" s="251"/>
      <c r="H19" s="251"/>
    </row>
    <row r="20" spans="2:8">
      <c r="B20" s="251"/>
      <c r="C20" s="251"/>
      <c r="D20" s="251"/>
      <c r="E20" s="251"/>
      <c r="F20" s="251"/>
      <c r="G20" s="251"/>
      <c r="H20" s="251"/>
    </row>
    <row r="22" spans="2:8">
      <c r="C22" s="125"/>
    </row>
    <row r="26" spans="2:8">
      <c r="C26" s="125"/>
    </row>
    <row r="28" spans="2:8">
      <c r="C28" s="125"/>
    </row>
    <row r="33" spans="3:3">
      <c r="C33" s="125"/>
    </row>
    <row r="39" spans="3:3">
      <c r="C39" s="125"/>
    </row>
    <row r="43" spans="3:3">
      <c r="C43" s="125"/>
    </row>
    <row r="47" spans="3:3">
      <c r="C47" s="125"/>
    </row>
    <row r="52" spans="3:3">
      <c r="C52" s="125"/>
    </row>
    <row r="58" spans="3:3">
      <c r="C58" s="125"/>
    </row>
    <row r="71" spans="3:3">
      <c r="C71" s="125"/>
    </row>
    <row r="95" spans="3:3">
      <c r="C95" s="125"/>
    </row>
    <row r="107" spans="3:3">
      <c r="C107" s="125"/>
    </row>
    <row r="110" spans="3:3">
      <c r="C110" s="125"/>
    </row>
    <row r="111" spans="3:3">
      <c r="C111" s="125"/>
    </row>
    <row r="114" spans="3:3">
      <c r="C114" s="125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126" t="s">
        <v>5</v>
      </c>
      <c r="C2" s="107" t="s">
        <v>6</v>
      </c>
      <c r="D2" s="107" t="s">
        <v>7</v>
      </c>
      <c r="E2" s="106" t="s">
        <v>1</v>
      </c>
      <c r="F2" s="106" t="s">
        <v>8</v>
      </c>
      <c r="G2" s="106" t="s">
        <v>9</v>
      </c>
      <c r="H2" s="106" t="s">
        <v>10</v>
      </c>
      <c r="I2" s="106" t="s">
        <v>11</v>
      </c>
      <c r="J2" s="106" t="s">
        <v>12</v>
      </c>
      <c r="K2" s="106" t="s">
        <v>13</v>
      </c>
      <c r="L2" s="106" t="s">
        <v>14</v>
      </c>
      <c r="M2" s="106" t="s">
        <v>15</v>
      </c>
      <c r="N2" s="106" t="s">
        <v>16</v>
      </c>
      <c r="O2" s="106" t="s">
        <v>4</v>
      </c>
    </row>
    <row r="3" spans="2:35" ht="15.75" customHeight="1">
      <c r="B3" s="113" t="s">
        <v>3</v>
      </c>
      <c r="C3" s="184">
        <v>4124</v>
      </c>
      <c r="D3" s="184">
        <v>6170</v>
      </c>
      <c r="E3" s="184">
        <v>8466</v>
      </c>
      <c r="F3" s="184">
        <v>10467</v>
      </c>
      <c r="G3" s="184">
        <v>9631</v>
      </c>
      <c r="H3" s="60">
        <v>8803</v>
      </c>
      <c r="I3" s="184">
        <v>9296</v>
      </c>
      <c r="J3" s="184">
        <v>7451</v>
      </c>
      <c r="K3" s="184"/>
      <c r="L3" s="184"/>
      <c r="M3" s="184"/>
      <c r="N3" s="184"/>
      <c r="O3" s="184">
        <f>SUM(C3:N3)</f>
        <v>64408</v>
      </c>
      <c r="P3" s="8">
        <f>O3/O5</f>
        <v>0.85793827341387718</v>
      </c>
    </row>
    <row r="4" spans="2:35" ht="15.75" customHeight="1">
      <c r="B4" s="113" t="s">
        <v>2</v>
      </c>
      <c r="C4" s="184">
        <v>687</v>
      </c>
      <c r="D4" s="184">
        <v>953</v>
      </c>
      <c r="E4" s="184">
        <v>1194</v>
      </c>
      <c r="F4" s="184">
        <v>1584</v>
      </c>
      <c r="G4" s="184">
        <v>1562</v>
      </c>
      <c r="H4" s="60">
        <v>1571</v>
      </c>
      <c r="I4" s="184">
        <v>1637</v>
      </c>
      <c r="J4" s="184">
        <v>1477</v>
      </c>
      <c r="K4" s="184"/>
      <c r="L4" s="184"/>
      <c r="M4" s="184"/>
      <c r="N4" s="184"/>
      <c r="O4" s="184">
        <f>SUM(C4:N4)</f>
        <v>10665</v>
      </c>
      <c r="P4" s="8">
        <f>O4/O5</f>
        <v>0.14206172658612284</v>
      </c>
    </row>
    <row r="5" spans="2:35">
      <c r="B5" s="127" t="s">
        <v>111</v>
      </c>
      <c r="C5" s="185">
        <f>SUM(C3:C4)</f>
        <v>4811</v>
      </c>
      <c r="D5" s="185">
        <f>SUM(D3:D4)</f>
        <v>7123</v>
      </c>
      <c r="E5" s="185">
        <v>9660</v>
      </c>
      <c r="F5" s="185">
        <v>12051</v>
      </c>
      <c r="G5" s="185">
        <v>11193</v>
      </c>
      <c r="H5" s="109">
        <v>10374</v>
      </c>
      <c r="I5" s="185">
        <v>10933</v>
      </c>
      <c r="J5" s="185">
        <v>8928</v>
      </c>
      <c r="K5" s="185"/>
      <c r="L5" s="185"/>
      <c r="M5" s="185"/>
      <c r="N5" s="185"/>
      <c r="O5" s="185">
        <f>SUM(C5:N5)</f>
        <v>75073</v>
      </c>
      <c r="P5" s="8">
        <v>1</v>
      </c>
    </row>
    <row r="6" spans="2:35" ht="15.75" customHeight="1">
      <c r="B6" s="128" t="s">
        <v>112</v>
      </c>
      <c r="C6" s="129">
        <f>C5/N46-1</f>
        <v>0.41791924550545234</v>
      </c>
      <c r="D6" s="129">
        <f>D5/C5-1</f>
        <v>0.48056537102473507</v>
      </c>
      <c r="E6" s="129">
        <f>E5/D5-1</f>
        <v>0.35617015302541066</v>
      </c>
      <c r="F6" s="129">
        <v>0.24751552795031051</v>
      </c>
      <c r="G6" s="129">
        <v>-7.1197411003236288E-2</v>
      </c>
      <c r="H6" s="129">
        <v>-7.3170731707317027E-2</v>
      </c>
      <c r="I6" s="129">
        <v>5.3884711779448535E-2</v>
      </c>
      <c r="J6" s="129">
        <v>-0.18338973749199672</v>
      </c>
      <c r="K6" s="129"/>
      <c r="L6" s="129"/>
      <c r="M6" s="129"/>
      <c r="N6" s="129"/>
      <c r="O6" s="130"/>
      <c r="U6" s="44"/>
      <c r="V6" s="44"/>
      <c r="W6" s="44"/>
      <c r="X6" s="45"/>
      <c r="Y6" s="45"/>
      <c r="Z6" s="33"/>
      <c r="AH6" s="3"/>
    </row>
    <row r="7" spans="2:35" ht="15.75" customHeight="1">
      <c r="B7" s="128" t="s">
        <v>113</v>
      </c>
      <c r="C7" s="131">
        <f>C5/C46-1</f>
        <v>0.19498261301539999</v>
      </c>
      <c r="D7" s="131">
        <f>D5/D46-1</f>
        <v>0.53910976663785659</v>
      </c>
      <c r="E7" s="131">
        <f>E5/E46-1</f>
        <v>0.24404378622021894</v>
      </c>
      <c r="F7" s="131">
        <v>0.42615384615384611</v>
      </c>
      <c r="G7" s="131">
        <v>0.18720831565549423</v>
      </c>
      <c r="H7" s="131">
        <v>0.15561991756711602</v>
      </c>
      <c r="I7" s="131">
        <v>0.30403148854961826</v>
      </c>
      <c r="J7" s="131">
        <v>0.15767634854771795</v>
      </c>
      <c r="K7" s="131"/>
      <c r="L7" s="131"/>
      <c r="M7" s="131"/>
      <c r="N7" s="131"/>
      <c r="O7" s="131">
        <f ca="1">+O5/G13-1</f>
        <v>0.26449385211386223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2:35">
      <c r="B8" s="33"/>
      <c r="C8" s="26"/>
      <c r="D8" s="33"/>
      <c r="E8" s="33"/>
      <c r="F8" s="33"/>
      <c r="O8" s="3"/>
    </row>
    <row r="9" spans="2:35" ht="28.5" customHeight="1">
      <c r="B9" s="230" t="s">
        <v>5</v>
      </c>
      <c r="C9" s="246" t="str">
        <f>'R_MP NEW 2024vs2023'!C13:D13</f>
        <v>AUGUST</v>
      </c>
      <c r="D9" s="246"/>
      <c r="E9" s="247" t="s">
        <v>30</v>
      </c>
      <c r="F9" s="248" t="str">
        <f>'R_PTW 2024vs2023'!F9:G9</f>
        <v>JANUARY-AUGUST</v>
      </c>
      <c r="G9" s="248"/>
      <c r="H9" s="247" t="s">
        <v>30</v>
      </c>
      <c r="O9" s="3"/>
    </row>
    <row r="10" spans="2:35" ht="26.25" customHeight="1">
      <c r="B10" s="230"/>
      <c r="C10" s="67">
        <f>'R_MP NEW 2024vs2023'!C14</f>
        <v>2024</v>
      </c>
      <c r="D10" s="67">
        <f>'R_MP NEW 2024vs2023'!D14</f>
        <v>2023</v>
      </c>
      <c r="E10" s="247"/>
      <c r="F10" s="67">
        <f>'R_MP NEW 2024vs2023'!F14</f>
        <v>2024</v>
      </c>
      <c r="G10" s="67">
        <f>'R_MP NEW 2024vs2023'!G14</f>
        <v>2023</v>
      </c>
      <c r="H10" s="247"/>
      <c r="I10" s="4"/>
      <c r="O10" s="3"/>
    </row>
    <row r="11" spans="2:35" ht="18" customHeight="1">
      <c r="B11" s="113" t="s">
        <v>22</v>
      </c>
      <c r="C11" s="132">
        <f ca="1">OFFSET(B3,,COUNTA(C3:N3),,)</f>
        <v>7451</v>
      </c>
      <c r="D11" s="132">
        <f ca="1">OFFSET(B44,,COUNTA(C3:N3),,)</f>
        <v>6263</v>
      </c>
      <c r="E11" s="133">
        <f ca="1">+C11/D11-1</f>
        <v>0.18968545425514938</v>
      </c>
      <c r="F11" s="132">
        <f>O3</f>
        <v>64408</v>
      </c>
      <c r="G11" s="113">
        <f ca="1">SUM(OFFSET(C44,,,,COUNTA(C3:N3)))</f>
        <v>49852</v>
      </c>
      <c r="H11" s="133">
        <f ca="1">+F11/G11-1</f>
        <v>0.29198427344941025</v>
      </c>
      <c r="I11" s="4"/>
      <c r="O11" s="3"/>
      <c r="AI11" s="8"/>
    </row>
    <row r="12" spans="2:35" ht="18" customHeight="1">
      <c r="B12" s="113" t="s">
        <v>23</v>
      </c>
      <c r="C12" s="132">
        <f ca="1">OFFSET(B4,,COUNTA(C4:N4),,)</f>
        <v>1477</v>
      </c>
      <c r="D12" s="132">
        <f ca="1">OFFSET(B45,,COUNTA(C4:N4),,)</f>
        <v>1449</v>
      </c>
      <c r="E12" s="133">
        <f ca="1">+C12/D12-1</f>
        <v>1.9323671497584627E-2</v>
      </c>
      <c r="F12" s="132">
        <f>O4</f>
        <v>10665</v>
      </c>
      <c r="G12" s="113">
        <f ca="1">SUM(OFFSET(C45,,,,COUNTA(C4:N4)))</f>
        <v>9518</v>
      </c>
      <c r="H12" s="133">
        <f ca="1">+F12/G12-1</f>
        <v>0.12050851019121667</v>
      </c>
      <c r="O12" s="3"/>
      <c r="R12" s="9"/>
      <c r="AI12" s="8"/>
    </row>
    <row r="13" spans="2:35" ht="18" customHeight="1">
      <c r="B13" s="134" t="s">
        <v>4</v>
      </c>
      <c r="C13" s="134">
        <f ca="1">SUM(C11:C12)</f>
        <v>8928</v>
      </c>
      <c r="D13" s="134">
        <f ca="1">SUM(D11:D12)</f>
        <v>7712</v>
      </c>
      <c r="E13" s="135">
        <f ca="1">+C13/D13-1</f>
        <v>0.15767634854771795</v>
      </c>
      <c r="F13" s="134">
        <f>SUM(F11:F12)</f>
        <v>75073</v>
      </c>
      <c r="G13" s="134">
        <f ca="1">SUM(G11:G12)</f>
        <v>59370</v>
      </c>
      <c r="H13" s="135">
        <f ca="1">+F13/G13-1</f>
        <v>0.26449385211386223</v>
      </c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88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126" t="s">
        <v>5</v>
      </c>
      <c r="C43" s="107" t="s">
        <v>6</v>
      </c>
      <c r="D43" s="107" t="s">
        <v>7</v>
      </c>
      <c r="E43" s="106" t="s">
        <v>1</v>
      </c>
      <c r="F43" s="106" t="s">
        <v>8</v>
      </c>
      <c r="G43" s="106" t="s">
        <v>9</v>
      </c>
      <c r="H43" s="106" t="s">
        <v>10</v>
      </c>
      <c r="I43" s="106" t="s">
        <v>11</v>
      </c>
      <c r="J43" s="106" t="s">
        <v>12</v>
      </c>
      <c r="K43" s="106" t="s">
        <v>13</v>
      </c>
      <c r="L43" s="106" t="s">
        <v>14</v>
      </c>
      <c r="M43" s="106" t="s">
        <v>15</v>
      </c>
      <c r="N43" s="106" t="s">
        <v>16</v>
      </c>
      <c r="O43" s="106" t="s">
        <v>4</v>
      </c>
    </row>
    <row r="44" spans="2:15">
      <c r="B44" s="113" t="s">
        <v>3</v>
      </c>
      <c r="C44" s="184">
        <v>3346</v>
      </c>
      <c r="D44" s="184">
        <v>3853</v>
      </c>
      <c r="E44" s="184">
        <v>6614</v>
      </c>
      <c r="F44" s="184">
        <v>7235</v>
      </c>
      <c r="G44" s="184">
        <v>7965</v>
      </c>
      <c r="H44" s="184">
        <v>7563</v>
      </c>
      <c r="I44" s="184">
        <v>7013</v>
      </c>
      <c r="J44" s="184">
        <v>6263</v>
      </c>
      <c r="K44" s="184">
        <v>5258</v>
      </c>
      <c r="L44" s="184">
        <v>4682</v>
      </c>
      <c r="M44" s="184">
        <v>3688</v>
      </c>
      <c r="N44" s="184">
        <v>2933</v>
      </c>
      <c r="O44" s="184">
        <f>SUM(C44:N44)</f>
        <v>66413</v>
      </c>
    </row>
    <row r="45" spans="2:15">
      <c r="B45" s="113" t="s">
        <v>2</v>
      </c>
      <c r="C45" s="184">
        <v>680</v>
      </c>
      <c r="D45" s="184">
        <v>775</v>
      </c>
      <c r="E45" s="184">
        <v>1151</v>
      </c>
      <c r="F45" s="184">
        <v>1215</v>
      </c>
      <c r="G45" s="184">
        <v>1463</v>
      </c>
      <c r="H45" s="184">
        <v>1414</v>
      </c>
      <c r="I45" s="184">
        <v>1371</v>
      </c>
      <c r="J45" s="184">
        <v>1449</v>
      </c>
      <c r="K45" s="184">
        <v>1172</v>
      </c>
      <c r="L45" s="184">
        <v>919</v>
      </c>
      <c r="M45" s="184">
        <v>648</v>
      </c>
      <c r="N45" s="184">
        <v>460</v>
      </c>
      <c r="O45" s="184">
        <f>SUM(C45:N45)</f>
        <v>12717</v>
      </c>
    </row>
    <row r="46" spans="2:15">
      <c r="B46" s="127" t="s">
        <v>86</v>
      </c>
      <c r="C46" s="185">
        <f>SUM(C44:C45)</f>
        <v>4026</v>
      </c>
      <c r="D46" s="185">
        <f>SUM(D44:D45)</f>
        <v>4628</v>
      </c>
      <c r="E46" s="185">
        <f>SUM(E44:E45)</f>
        <v>7765</v>
      </c>
      <c r="F46" s="185">
        <v>8450</v>
      </c>
      <c r="G46" s="185">
        <v>9428</v>
      </c>
      <c r="H46" s="185">
        <f>SUM(H44:H45)</f>
        <v>8977</v>
      </c>
      <c r="I46" s="185">
        <v>8384</v>
      </c>
      <c r="J46" s="185">
        <v>7712</v>
      </c>
      <c r="K46" s="185">
        <v>6430</v>
      </c>
      <c r="L46" s="185">
        <v>5601</v>
      </c>
      <c r="M46" s="185">
        <v>4336</v>
      </c>
      <c r="N46" s="185">
        <v>3393</v>
      </c>
      <c r="O46" s="185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C9" sqref="C9:O9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8" t="s">
        <v>118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 ht="21" customHeight="1">
      <c r="B3" s="254" t="s">
        <v>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53"/>
    </row>
    <row r="4" spans="2:19" ht="13.5" customHeight="1">
      <c r="B4" s="136"/>
      <c r="C4" s="136" t="s">
        <v>6</v>
      </c>
      <c r="D4" s="136" t="s">
        <v>7</v>
      </c>
      <c r="E4" s="136" t="s">
        <v>1</v>
      </c>
      <c r="F4" s="136" t="s">
        <v>8</v>
      </c>
      <c r="G4" s="136" t="s">
        <v>9</v>
      </c>
      <c r="H4" s="136" t="s">
        <v>10</v>
      </c>
      <c r="I4" s="136" t="s">
        <v>11</v>
      </c>
      <c r="J4" s="136" t="s">
        <v>12</v>
      </c>
      <c r="K4" s="136" t="s">
        <v>13</v>
      </c>
      <c r="L4" s="136" t="s">
        <v>14</v>
      </c>
      <c r="M4" s="136" t="s">
        <v>15</v>
      </c>
      <c r="N4" s="136" t="s">
        <v>16</v>
      </c>
      <c r="O4" s="136" t="s">
        <v>4</v>
      </c>
      <c r="P4" s="55"/>
      <c r="S4" s="9"/>
    </row>
    <row r="5" spans="2:19" ht="13.5" customHeight="1">
      <c r="B5" s="137" t="s">
        <v>92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55"/>
      <c r="S5" s="9"/>
    </row>
    <row r="6" spans="2:19" ht="13.5" customHeight="1">
      <c r="B6" s="138" t="s">
        <v>95</v>
      </c>
      <c r="C6" s="180">
        <v>1126</v>
      </c>
      <c r="D6" s="180">
        <v>1524</v>
      </c>
      <c r="E6" s="180">
        <v>3134</v>
      </c>
      <c r="F6" s="180">
        <v>3577</v>
      </c>
      <c r="G6" s="180">
        <v>3620</v>
      </c>
      <c r="H6" s="180">
        <v>3442</v>
      </c>
      <c r="I6" s="180">
        <v>2949</v>
      </c>
      <c r="J6" s="180">
        <v>2567</v>
      </c>
      <c r="K6" s="180">
        <v>2080</v>
      </c>
      <c r="L6" s="180">
        <v>1658</v>
      </c>
      <c r="M6" s="180">
        <v>1126</v>
      </c>
      <c r="N6" s="180">
        <v>953</v>
      </c>
      <c r="O6" s="180">
        <v>27756</v>
      </c>
      <c r="P6" s="55"/>
      <c r="S6" s="9"/>
    </row>
    <row r="7" spans="2:19" ht="13.5" customHeight="1">
      <c r="B7" s="138" t="s">
        <v>94</v>
      </c>
      <c r="C7" s="180">
        <v>3346</v>
      </c>
      <c r="D7" s="180">
        <v>3853</v>
      </c>
      <c r="E7" s="180">
        <v>6614</v>
      </c>
      <c r="F7" s="180">
        <v>7235</v>
      </c>
      <c r="G7" s="180">
        <v>7965</v>
      </c>
      <c r="H7" s="180">
        <v>7563</v>
      </c>
      <c r="I7" s="180">
        <v>7013</v>
      </c>
      <c r="J7" s="180">
        <v>6263</v>
      </c>
      <c r="K7" s="180">
        <v>5258</v>
      </c>
      <c r="L7" s="180">
        <v>4682</v>
      </c>
      <c r="M7" s="180">
        <v>3688</v>
      </c>
      <c r="N7" s="180">
        <v>2933</v>
      </c>
      <c r="O7" s="180">
        <v>66413</v>
      </c>
      <c r="P7" s="55"/>
      <c r="S7" s="9"/>
    </row>
    <row r="8" spans="2:19" ht="13.5" customHeight="1">
      <c r="B8" s="139" t="s">
        <v>93</v>
      </c>
      <c r="C8" s="181">
        <v>4472</v>
      </c>
      <c r="D8" s="181">
        <v>5377</v>
      </c>
      <c r="E8" s="181">
        <v>9748</v>
      </c>
      <c r="F8" s="181">
        <v>10812</v>
      </c>
      <c r="G8" s="181">
        <v>11585</v>
      </c>
      <c r="H8" s="181">
        <v>11005</v>
      </c>
      <c r="I8" s="181">
        <v>9962</v>
      </c>
      <c r="J8" s="181">
        <v>8830</v>
      </c>
      <c r="K8" s="181">
        <v>7338</v>
      </c>
      <c r="L8" s="181">
        <v>6340</v>
      </c>
      <c r="M8" s="181">
        <v>4814</v>
      </c>
      <c r="N8" s="181">
        <v>3886</v>
      </c>
      <c r="O8" s="181">
        <v>94169</v>
      </c>
      <c r="P8" s="55"/>
      <c r="S8" s="9"/>
    </row>
    <row r="9" spans="2:19" ht="13.5" customHeight="1">
      <c r="B9" s="137" t="s">
        <v>119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55"/>
      <c r="S9" s="9"/>
    </row>
    <row r="10" spans="2:19">
      <c r="B10" s="140" t="s">
        <v>120</v>
      </c>
      <c r="C10" s="182">
        <v>1395</v>
      </c>
      <c r="D10" s="182">
        <v>2531</v>
      </c>
      <c r="E10" s="182">
        <v>4265</v>
      </c>
      <c r="F10" s="182">
        <v>5272</v>
      </c>
      <c r="G10" s="182">
        <v>4488</v>
      </c>
      <c r="H10" s="182">
        <v>4236</v>
      </c>
      <c r="I10" s="182">
        <v>4380</v>
      </c>
      <c r="J10" s="182">
        <v>3618</v>
      </c>
      <c r="K10" s="182"/>
      <c r="L10" s="182"/>
      <c r="M10" s="182"/>
      <c r="N10" s="182"/>
      <c r="O10" s="182">
        <v>30185</v>
      </c>
      <c r="P10" s="55"/>
      <c r="S10" s="9"/>
    </row>
    <row r="11" spans="2:19" s="9" customFormat="1">
      <c r="B11" s="138" t="s">
        <v>121</v>
      </c>
      <c r="C11" s="180">
        <v>4124</v>
      </c>
      <c r="D11" s="180">
        <v>6170</v>
      </c>
      <c r="E11" s="180">
        <v>8466</v>
      </c>
      <c r="F11" s="180">
        <v>10467</v>
      </c>
      <c r="G11" s="180">
        <v>9631</v>
      </c>
      <c r="H11" s="180">
        <v>8803</v>
      </c>
      <c r="I11" s="180">
        <v>9296</v>
      </c>
      <c r="J11" s="180">
        <v>7451</v>
      </c>
      <c r="K11" s="180"/>
      <c r="L11" s="180"/>
      <c r="M11" s="180"/>
      <c r="N11" s="180"/>
      <c r="O11" s="180">
        <v>64408</v>
      </c>
      <c r="P11" s="58"/>
    </row>
    <row r="12" spans="2:19">
      <c r="B12" s="139" t="s">
        <v>122</v>
      </c>
      <c r="C12" s="181">
        <v>5519</v>
      </c>
      <c r="D12" s="181">
        <v>8701</v>
      </c>
      <c r="E12" s="181">
        <v>12731</v>
      </c>
      <c r="F12" s="181">
        <v>15739</v>
      </c>
      <c r="G12" s="181">
        <v>14119</v>
      </c>
      <c r="H12" s="181">
        <v>13039</v>
      </c>
      <c r="I12" s="181">
        <v>13676</v>
      </c>
      <c r="J12" s="181">
        <v>11069</v>
      </c>
      <c r="K12" s="181">
        <v>0</v>
      </c>
      <c r="L12" s="181">
        <v>0</v>
      </c>
      <c r="M12" s="181">
        <v>0</v>
      </c>
      <c r="N12" s="181">
        <v>0</v>
      </c>
      <c r="O12" s="181">
        <v>94593</v>
      </c>
      <c r="P12" s="8"/>
      <c r="S12" s="9"/>
    </row>
    <row r="13" spans="2:19" ht="13.5" customHeight="1">
      <c r="B13" s="140" t="s">
        <v>17</v>
      </c>
      <c r="C13" s="141">
        <v>0.23412343470482999</v>
      </c>
      <c r="D13" s="141">
        <v>0.61818858099311891</v>
      </c>
      <c r="E13" s="141">
        <v>0.30601148953631507</v>
      </c>
      <c r="F13" s="141">
        <v>0.45569737328893822</v>
      </c>
      <c r="G13" s="141">
        <v>0.2187311178247735</v>
      </c>
      <c r="H13" s="141">
        <v>0.18482507950931404</v>
      </c>
      <c r="I13" s="141">
        <v>0.37281670347319817</v>
      </c>
      <c r="J13" s="141">
        <v>0.25356738391845979</v>
      </c>
      <c r="K13" s="141"/>
      <c r="L13" s="141"/>
      <c r="M13" s="141"/>
      <c r="N13" s="141"/>
      <c r="O13" s="141">
        <v>0.31761641431377186</v>
      </c>
      <c r="P13" s="55"/>
      <c r="S13" s="9"/>
    </row>
    <row r="14" spans="2:19">
      <c r="B14" s="140" t="s">
        <v>18</v>
      </c>
      <c r="C14" s="141">
        <v>0.23889875666074611</v>
      </c>
      <c r="D14" s="141">
        <v>0.66076115485564313</v>
      </c>
      <c r="E14" s="141">
        <v>0.36088066368857685</v>
      </c>
      <c r="F14" s="141">
        <v>0.47386077718758735</v>
      </c>
      <c r="G14" s="141">
        <v>0.23977900552486187</v>
      </c>
      <c r="H14" s="141">
        <v>0.23067983730389319</v>
      </c>
      <c r="I14" s="141">
        <v>0.48524923702950162</v>
      </c>
      <c r="J14" s="141">
        <v>0.40942734709777961</v>
      </c>
      <c r="K14" s="141"/>
      <c r="L14" s="141"/>
      <c r="M14" s="141"/>
      <c r="N14" s="141"/>
      <c r="O14" s="141">
        <v>0.37586034003372992</v>
      </c>
      <c r="P14" s="55"/>
      <c r="S14" s="9"/>
    </row>
    <row r="15" spans="2:19" s="9" customFormat="1">
      <c r="B15" s="140" t="s">
        <v>19</v>
      </c>
      <c r="C15" s="141">
        <v>0.23251643753735807</v>
      </c>
      <c r="D15" s="141">
        <v>0.60134959771606544</v>
      </c>
      <c r="E15" s="141">
        <v>0.28001209555488349</v>
      </c>
      <c r="F15" s="141">
        <v>0.44671734623358672</v>
      </c>
      <c r="G15" s="141">
        <v>0.20916509730069044</v>
      </c>
      <c r="H15" s="141">
        <v>0.16395610207589573</v>
      </c>
      <c r="I15" s="141">
        <v>0.32553828604021096</v>
      </c>
      <c r="J15" s="141">
        <v>0.18968545425514938</v>
      </c>
      <c r="K15" s="141"/>
      <c r="L15" s="141"/>
      <c r="M15" s="141"/>
      <c r="N15" s="141"/>
      <c r="O15" s="141">
        <v>0.29198427344941025</v>
      </c>
      <c r="P15" s="58"/>
    </row>
    <row r="16" spans="2:19">
      <c r="B16" s="140" t="s">
        <v>20</v>
      </c>
      <c r="C16" s="141">
        <v>0.25276318173582168</v>
      </c>
      <c r="D16" s="141">
        <v>0.29088610504539708</v>
      </c>
      <c r="E16" s="141">
        <v>0.33500903306888696</v>
      </c>
      <c r="F16" s="141">
        <v>0.3349641019124468</v>
      </c>
      <c r="G16" s="141">
        <v>0.31786953750265601</v>
      </c>
      <c r="H16" s="141">
        <v>0.32487153922846845</v>
      </c>
      <c r="I16" s="141">
        <v>0.32026908452763964</v>
      </c>
      <c r="J16" s="141">
        <v>0.32685879483241487</v>
      </c>
      <c r="K16" s="141"/>
      <c r="L16" s="141"/>
      <c r="M16" s="141"/>
      <c r="N16" s="141"/>
      <c r="O16" s="141">
        <v>0.31910395060945312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54" t="s">
        <v>2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53"/>
      <c r="S18" s="9"/>
    </row>
    <row r="19" spans="2:19">
      <c r="B19" s="136"/>
      <c r="C19" s="136" t="s">
        <v>6</v>
      </c>
      <c r="D19" s="136" t="s">
        <v>7</v>
      </c>
      <c r="E19" s="136" t="s">
        <v>1</v>
      </c>
      <c r="F19" s="136" t="s">
        <v>8</v>
      </c>
      <c r="G19" s="136" t="s">
        <v>9</v>
      </c>
      <c r="H19" s="136" t="s">
        <v>10</v>
      </c>
      <c r="I19" s="136" t="s">
        <v>11</v>
      </c>
      <c r="J19" s="136" t="s">
        <v>12</v>
      </c>
      <c r="K19" s="136" t="s">
        <v>13</v>
      </c>
      <c r="L19" s="136" t="s">
        <v>14</v>
      </c>
      <c r="M19" s="136" t="s">
        <v>15</v>
      </c>
      <c r="N19" s="136" t="s">
        <v>16</v>
      </c>
      <c r="O19" s="136" t="s">
        <v>4</v>
      </c>
      <c r="P19" s="55"/>
      <c r="S19" s="9"/>
    </row>
    <row r="20" spans="2:19">
      <c r="B20" s="142" t="s">
        <v>92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55"/>
      <c r="S20" s="9"/>
    </row>
    <row r="21" spans="2:19">
      <c r="B21" s="138" t="s">
        <v>91</v>
      </c>
      <c r="C21" s="183">
        <v>440</v>
      </c>
      <c r="D21" s="183">
        <v>501</v>
      </c>
      <c r="E21" s="183">
        <v>912</v>
      </c>
      <c r="F21" s="183">
        <v>1115</v>
      </c>
      <c r="G21" s="183">
        <v>1291</v>
      </c>
      <c r="H21" s="183">
        <v>1359</v>
      </c>
      <c r="I21" s="183">
        <v>1269</v>
      </c>
      <c r="J21" s="183">
        <v>1244</v>
      </c>
      <c r="K21" s="183">
        <v>1153</v>
      </c>
      <c r="L21" s="183">
        <v>813</v>
      </c>
      <c r="M21" s="183">
        <v>482</v>
      </c>
      <c r="N21" s="183">
        <v>282</v>
      </c>
      <c r="O21" s="180">
        <v>10861</v>
      </c>
      <c r="P21" s="55"/>
      <c r="S21" s="9"/>
    </row>
    <row r="22" spans="2:19">
      <c r="B22" s="138" t="s">
        <v>90</v>
      </c>
      <c r="C22" s="180">
        <v>680</v>
      </c>
      <c r="D22" s="180">
        <v>775</v>
      </c>
      <c r="E22" s="180">
        <v>1151</v>
      </c>
      <c r="F22" s="180">
        <v>1215</v>
      </c>
      <c r="G22" s="180">
        <v>1463</v>
      </c>
      <c r="H22" s="180">
        <v>1414</v>
      </c>
      <c r="I22" s="180">
        <v>1371</v>
      </c>
      <c r="J22" s="180">
        <v>1449</v>
      </c>
      <c r="K22" s="180">
        <v>1172</v>
      </c>
      <c r="L22" s="180">
        <v>919</v>
      </c>
      <c r="M22" s="180">
        <v>648</v>
      </c>
      <c r="N22" s="180">
        <v>460</v>
      </c>
      <c r="O22" s="180">
        <v>12717</v>
      </c>
      <c r="P22" s="55"/>
      <c r="S22" s="9"/>
    </row>
    <row r="23" spans="2:19">
      <c r="B23" s="139" t="s">
        <v>89</v>
      </c>
      <c r="C23" s="181">
        <v>1120</v>
      </c>
      <c r="D23" s="181">
        <v>1276</v>
      </c>
      <c r="E23" s="181">
        <v>2063</v>
      </c>
      <c r="F23" s="181">
        <v>2330</v>
      </c>
      <c r="G23" s="181">
        <v>2754</v>
      </c>
      <c r="H23" s="181">
        <v>2773</v>
      </c>
      <c r="I23" s="181">
        <v>2640</v>
      </c>
      <c r="J23" s="181">
        <v>2693</v>
      </c>
      <c r="K23" s="181">
        <v>2325</v>
      </c>
      <c r="L23" s="181">
        <v>1732</v>
      </c>
      <c r="M23" s="181">
        <v>1130</v>
      </c>
      <c r="N23" s="181">
        <v>742</v>
      </c>
      <c r="O23" s="181">
        <v>23578</v>
      </c>
      <c r="P23" s="55"/>
      <c r="S23" s="9"/>
    </row>
    <row r="24" spans="2:19">
      <c r="B24" s="142" t="s">
        <v>119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55"/>
      <c r="S24" s="9"/>
    </row>
    <row r="25" spans="2:19">
      <c r="B25" s="140" t="s">
        <v>123</v>
      </c>
      <c r="C25" s="182">
        <v>381</v>
      </c>
      <c r="D25" s="182">
        <v>660</v>
      </c>
      <c r="E25" s="182">
        <v>1134</v>
      </c>
      <c r="F25" s="182">
        <v>1545</v>
      </c>
      <c r="G25" s="182">
        <v>1609</v>
      </c>
      <c r="H25" s="182">
        <v>1648</v>
      </c>
      <c r="I25" s="182">
        <v>1808</v>
      </c>
      <c r="J25" s="182">
        <v>1593</v>
      </c>
      <c r="K25" s="182"/>
      <c r="L25" s="182"/>
      <c r="M25" s="182"/>
      <c r="N25" s="182"/>
      <c r="O25" s="182">
        <v>10378</v>
      </c>
      <c r="P25" s="55"/>
      <c r="S25" s="9"/>
    </row>
    <row r="26" spans="2:19" s="9" customFormat="1">
      <c r="B26" s="138" t="s">
        <v>124</v>
      </c>
      <c r="C26" s="180">
        <v>687</v>
      </c>
      <c r="D26" s="180">
        <v>953</v>
      </c>
      <c r="E26" s="180">
        <v>1194</v>
      </c>
      <c r="F26" s="180">
        <v>1584</v>
      </c>
      <c r="G26" s="180">
        <v>1562</v>
      </c>
      <c r="H26" s="180">
        <v>1571</v>
      </c>
      <c r="I26" s="180">
        <v>1637</v>
      </c>
      <c r="J26" s="180">
        <v>1477</v>
      </c>
      <c r="K26" s="180"/>
      <c r="L26" s="180"/>
      <c r="M26" s="180"/>
      <c r="N26" s="180"/>
      <c r="O26" s="180">
        <v>10665</v>
      </c>
      <c r="P26" s="58"/>
    </row>
    <row r="27" spans="2:19">
      <c r="B27" s="139" t="s">
        <v>125</v>
      </c>
      <c r="C27" s="181">
        <v>1068</v>
      </c>
      <c r="D27" s="181">
        <v>1613</v>
      </c>
      <c r="E27" s="181">
        <v>2328</v>
      </c>
      <c r="F27" s="181">
        <v>3129</v>
      </c>
      <c r="G27" s="181">
        <v>3171</v>
      </c>
      <c r="H27" s="181">
        <v>3219</v>
      </c>
      <c r="I27" s="181">
        <v>3445</v>
      </c>
      <c r="J27" s="181">
        <v>3070</v>
      </c>
      <c r="K27" s="181">
        <v>0</v>
      </c>
      <c r="L27" s="181">
        <v>0</v>
      </c>
      <c r="M27" s="181">
        <v>0</v>
      </c>
      <c r="N27" s="181">
        <v>0</v>
      </c>
      <c r="O27" s="181">
        <v>21043</v>
      </c>
      <c r="P27" s="8"/>
    </row>
    <row r="28" spans="2:19">
      <c r="B28" s="140" t="s">
        <v>17</v>
      </c>
      <c r="C28" s="141">
        <v>-4.6428571428571375E-2</v>
      </c>
      <c r="D28" s="141">
        <v>0.26410658307210033</v>
      </c>
      <c r="E28" s="141">
        <v>0.12845370819195345</v>
      </c>
      <c r="F28" s="141">
        <v>0.34291845493562234</v>
      </c>
      <c r="G28" s="141">
        <v>0.15141612200435728</v>
      </c>
      <c r="H28" s="141">
        <v>0.16083663901911294</v>
      </c>
      <c r="I28" s="141">
        <v>0.30492424242424243</v>
      </c>
      <c r="J28" s="141">
        <v>0.13999257333828452</v>
      </c>
      <c r="K28" s="141"/>
      <c r="L28" s="141"/>
      <c r="M28" s="141"/>
      <c r="N28" s="141"/>
      <c r="O28" s="141">
        <v>0.19230551306023003</v>
      </c>
      <c r="P28" s="55"/>
      <c r="S28" s="9"/>
    </row>
    <row r="29" spans="2:19">
      <c r="B29" s="140" t="s">
        <v>18</v>
      </c>
      <c r="C29" s="141">
        <v>-0.13409090909090904</v>
      </c>
      <c r="D29" s="141">
        <v>0.31736526946107779</v>
      </c>
      <c r="E29" s="141">
        <v>0.24342105263157898</v>
      </c>
      <c r="F29" s="141">
        <v>0.38565022421524664</v>
      </c>
      <c r="G29" s="141">
        <v>0.24632068164213794</v>
      </c>
      <c r="H29" s="141">
        <v>0.21265636497424567</v>
      </c>
      <c r="I29" s="141">
        <v>0.42474389282899927</v>
      </c>
      <c r="J29" s="141">
        <v>0.28054662379421225</v>
      </c>
      <c r="K29" s="141"/>
      <c r="L29" s="141"/>
      <c r="M29" s="141"/>
      <c r="N29" s="141"/>
      <c r="O29" s="141">
        <v>0.27634977247571024</v>
      </c>
      <c r="P29" s="55"/>
      <c r="S29" s="9"/>
    </row>
    <row r="30" spans="2:19" s="9" customFormat="1">
      <c r="B30" s="140" t="s">
        <v>19</v>
      </c>
      <c r="C30" s="141">
        <v>1.0294117647058787E-2</v>
      </c>
      <c r="D30" s="141">
        <v>0.22967741935483876</v>
      </c>
      <c r="E30" s="141">
        <v>3.7358818418766315E-2</v>
      </c>
      <c r="F30" s="141">
        <v>0.30370370370370381</v>
      </c>
      <c r="G30" s="141">
        <v>6.7669172932330879E-2</v>
      </c>
      <c r="H30" s="141">
        <v>0.11103253182461104</v>
      </c>
      <c r="I30" s="141">
        <v>0.19401896425966458</v>
      </c>
      <c r="J30" s="141">
        <v>1.9323671497584627E-2</v>
      </c>
      <c r="K30" s="141"/>
      <c r="L30" s="141"/>
      <c r="M30" s="141"/>
      <c r="N30" s="141"/>
      <c r="O30" s="141">
        <v>0.12050851019121667</v>
      </c>
      <c r="P30" s="58"/>
    </row>
    <row r="31" spans="2:19">
      <c r="B31" s="140" t="s">
        <v>21</v>
      </c>
      <c r="C31" s="141">
        <v>0.35674157303370785</v>
      </c>
      <c r="D31" s="141">
        <v>0.40917544947303164</v>
      </c>
      <c r="E31" s="141">
        <v>0.48711340206185566</v>
      </c>
      <c r="F31" s="141">
        <v>0.49376797698945352</v>
      </c>
      <c r="G31" s="141">
        <v>0.50741091138442129</v>
      </c>
      <c r="H31" s="141">
        <v>0.5119602360981671</v>
      </c>
      <c r="I31" s="141">
        <v>0.52481857764876638</v>
      </c>
      <c r="J31" s="141">
        <v>0.51889250814332244</v>
      </c>
      <c r="K31" s="141"/>
      <c r="L31" s="141"/>
      <c r="M31" s="141"/>
      <c r="N31" s="141"/>
      <c r="O31" s="141">
        <v>0.49318063013828828</v>
      </c>
      <c r="P31" s="8"/>
    </row>
    <row r="34" spans="2:8" ht="23.25" customHeight="1">
      <c r="B34" s="259" t="s">
        <v>3</v>
      </c>
      <c r="C34" s="222" t="s">
        <v>149</v>
      </c>
      <c r="D34" s="222"/>
      <c r="E34" s="223" t="s">
        <v>30</v>
      </c>
      <c r="F34" s="224" t="s">
        <v>150</v>
      </c>
      <c r="G34" s="224"/>
      <c r="H34" s="223" t="s">
        <v>30</v>
      </c>
    </row>
    <row r="35" spans="2:8" ht="23.25" customHeight="1">
      <c r="B35" s="260"/>
      <c r="C35" s="27">
        <v>2024</v>
      </c>
      <c r="D35" s="27">
        <v>2023</v>
      </c>
      <c r="E35" s="223"/>
      <c r="F35" s="27">
        <v>2024</v>
      </c>
      <c r="G35" s="27">
        <v>2023</v>
      </c>
      <c r="H35" s="223"/>
    </row>
    <row r="36" spans="2:8">
      <c r="B36" s="143" t="s">
        <v>36</v>
      </c>
      <c r="C36" s="144">
        <v>3618</v>
      </c>
      <c r="D36" s="144">
        <v>2567</v>
      </c>
      <c r="E36" s="145">
        <v>0.40942734709777961</v>
      </c>
      <c r="F36" s="144">
        <v>30185</v>
      </c>
      <c r="G36" s="144">
        <v>21939</v>
      </c>
      <c r="H36" s="145">
        <v>0.37586034003372992</v>
      </c>
    </row>
    <row r="37" spans="2:8">
      <c r="B37" s="146" t="s">
        <v>37</v>
      </c>
      <c r="C37" s="147">
        <v>7451</v>
      </c>
      <c r="D37" s="147">
        <v>6263</v>
      </c>
      <c r="E37" s="148">
        <v>0.18968545425514938</v>
      </c>
      <c r="F37" s="147">
        <v>64408</v>
      </c>
      <c r="G37" s="147">
        <v>49852</v>
      </c>
      <c r="H37" s="148">
        <v>0.29198427344941025</v>
      </c>
    </row>
    <row r="38" spans="2:8">
      <c r="B38" s="134" t="s">
        <v>4</v>
      </c>
      <c r="C38" s="149">
        <v>11069</v>
      </c>
      <c r="D38" s="149">
        <v>8830</v>
      </c>
      <c r="E38" s="135">
        <v>0.25356738391845979</v>
      </c>
      <c r="F38" s="149">
        <v>94593</v>
      </c>
      <c r="G38" s="149">
        <v>71791</v>
      </c>
      <c r="H38" s="135">
        <v>0.31761641431377186</v>
      </c>
    </row>
    <row r="41" spans="2:8" ht="20.25" customHeight="1">
      <c r="B41" s="230" t="s">
        <v>2</v>
      </c>
      <c r="C41" s="222" t="str">
        <f>C34</f>
        <v>AUGUST</v>
      </c>
      <c r="D41" s="222"/>
      <c r="E41" s="223" t="s">
        <v>30</v>
      </c>
      <c r="F41" s="224" t="str">
        <f>F34</f>
        <v>JANUARY-AUGUST</v>
      </c>
      <c r="G41" s="224"/>
      <c r="H41" s="223" t="s">
        <v>30</v>
      </c>
    </row>
    <row r="42" spans="2:8" ht="20.25" customHeight="1">
      <c r="B42" s="230"/>
      <c r="C42" s="27">
        <v>2024</v>
      </c>
      <c r="D42" s="27">
        <v>2023</v>
      </c>
      <c r="E42" s="223"/>
      <c r="F42" s="27">
        <v>2024</v>
      </c>
      <c r="G42" s="27">
        <v>2023</v>
      </c>
      <c r="H42" s="223"/>
    </row>
    <row r="43" spans="2:8" ht="16.5" customHeight="1">
      <c r="B43" s="150" t="s">
        <v>36</v>
      </c>
      <c r="C43" s="144">
        <v>1593</v>
      </c>
      <c r="D43" s="144">
        <v>1244</v>
      </c>
      <c r="E43" s="145">
        <v>0.28054662379421225</v>
      </c>
      <c r="F43" s="144">
        <v>10378</v>
      </c>
      <c r="G43" s="144">
        <v>8131</v>
      </c>
      <c r="H43" s="145">
        <v>0.27634977247571024</v>
      </c>
    </row>
    <row r="44" spans="2:8" ht="16.5" customHeight="1">
      <c r="B44" s="151" t="s">
        <v>37</v>
      </c>
      <c r="C44" s="147">
        <v>1477</v>
      </c>
      <c r="D44" s="147">
        <v>1449</v>
      </c>
      <c r="E44" s="148">
        <v>1.9323671497584627E-2</v>
      </c>
      <c r="F44" s="147">
        <v>10665</v>
      </c>
      <c r="G44" s="147">
        <v>9518</v>
      </c>
      <c r="H44" s="148">
        <v>0.12050851019121667</v>
      </c>
    </row>
    <row r="45" spans="2:8" ht="16.5" customHeight="1">
      <c r="B45" s="107" t="s">
        <v>4</v>
      </c>
      <c r="C45" s="149">
        <v>3070</v>
      </c>
      <c r="D45" s="149">
        <v>2693</v>
      </c>
      <c r="E45" s="135">
        <v>0.13999257333828452</v>
      </c>
      <c r="F45" s="149">
        <v>21043</v>
      </c>
      <c r="G45" s="149">
        <v>17649</v>
      </c>
      <c r="H45" s="135">
        <v>0.19230551306023003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8"/>
      <c r="C52" s="258"/>
      <c r="D52" s="258"/>
      <c r="E52" s="258"/>
      <c r="F52" s="258"/>
      <c r="G52" s="258"/>
      <c r="H52" s="258"/>
      <c r="I52" s="258"/>
      <c r="J52" s="258"/>
      <c r="K52" s="112"/>
      <c r="L52" s="112"/>
      <c r="M52" s="112"/>
      <c r="N52" s="112"/>
      <c r="O52" s="112"/>
    </row>
    <row r="53" spans="2:15" ht="15.75" customHeight="1"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52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2024-09-09T11:04:58Z</dcterms:modified>
</cp:coreProperties>
</file>